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F.PERCEEL6 (O2) Operatie/"/>
    </mc:Choice>
  </mc:AlternateContent>
  <xr:revisionPtr revIDLastSave="2161" documentId="11_920981AD2A88CBB2B0FBFA11D637C4C9C6519E02" xr6:coauthVersionLast="47" xr6:coauthVersionMax="47" xr10:uidLastSave="{8E125FEF-DE5E-472D-A453-47EB9E87CE2D}"/>
  <bookViews>
    <workbookView xWindow="-36" yWindow="192" windowWidth="11412" windowHeight="11976" firstSheet="3" activeTab="3"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41" i="1"/>
  <c r="G40" i="1"/>
  <c r="G38" i="1"/>
  <c r="G37" i="1"/>
  <c r="G35" i="1"/>
  <c r="G34" i="1"/>
  <c r="G32" i="1"/>
  <c r="G31" i="1"/>
  <c r="G29" i="1"/>
  <c r="G28" i="1"/>
  <c r="G26" i="1"/>
  <c r="G25" i="1"/>
  <c r="G23" i="1"/>
  <c r="G22" i="1"/>
  <c r="G20" i="1"/>
  <c r="G19" i="1"/>
  <c r="G17" i="1"/>
  <c r="G16" i="1"/>
  <c r="D21" i="6"/>
  <c r="D20" i="6"/>
  <c r="AU18" i="6"/>
  <c r="AI18" i="6"/>
  <c r="AU24" i="6"/>
  <c r="AI24" i="6"/>
  <c r="L41" i="2"/>
  <c r="L37" i="2"/>
  <c r="L34" i="2"/>
  <c r="L31" i="2"/>
  <c r="L28" i="2"/>
  <c r="L25" i="2"/>
  <c r="L22" i="2"/>
  <c r="L19" i="2"/>
  <c r="L16" i="2"/>
  <c r="L13" i="2"/>
  <c r="E41" i="1"/>
  <c r="E40" i="1"/>
  <c r="E39" i="1"/>
  <c r="E38" i="1"/>
  <c r="E37" i="1"/>
  <c r="E36" i="1"/>
  <c r="E35" i="1"/>
  <c r="E34" i="1"/>
  <c r="E33" i="1"/>
  <c r="E32" i="1"/>
  <c r="E31" i="1"/>
  <c r="E30" i="1"/>
  <c r="E29" i="1"/>
  <c r="E28" i="1"/>
  <c r="E27" i="1"/>
  <c r="E26" i="1"/>
  <c r="E25" i="1"/>
  <c r="E24" i="1"/>
  <c r="E23" i="1"/>
  <c r="E22" i="1"/>
  <c r="E21" i="1"/>
  <c r="E20" i="1"/>
  <c r="E19" i="1"/>
  <c r="E18" i="1"/>
  <c r="E17" i="1"/>
  <c r="E16" i="1"/>
  <c r="E15" i="1"/>
  <c r="D39" i="2"/>
  <c r="G39" i="2" s="1"/>
  <c r="I39" i="2" s="1"/>
  <c r="D38" i="2"/>
  <c r="G38" i="2" s="1"/>
  <c r="I38" i="2" s="1"/>
  <c r="D37" i="2"/>
  <c r="G37" i="2" s="1"/>
  <c r="I37" i="2" s="1"/>
  <c r="K37" i="2" s="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34" i="2"/>
  <c r="K22" i="2"/>
  <c r="K31" i="2"/>
  <c r="K25" i="2"/>
  <c r="K16" i="2"/>
  <c r="K28" i="2"/>
  <c r="K19" i="2"/>
  <c r="K41" i="2" l="1"/>
</calcChain>
</file>

<file path=xl/sharedStrings.xml><?xml version="1.0" encoding="utf-8"?>
<sst xmlns="http://schemas.openxmlformats.org/spreadsheetml/2006/main" count="368" uniqueCount="181">
  <si>
    <t>Junior</t>
  </si>
  <si>
    <t>nov</t>
  </si>
  <si>
    <t>/</t>
  </si>
  <si>
    <t>oct</t>
  </si>
  <si>
    <t>mars</t>
  </si>
  <si>
    <t>mai</t>
  </si>
  <si>
    <t>juin</t>
  </si>
  <si>
    <t>août</t>
  </si>
  <si>
    <t>janv</t>
  </si>
  <si>
    <t>avr</t>
  </si>
  <si>
    <t>juil</t>
  </si>
  <si>
    <t>sept</t>
  </si>
  <si>
    <t>déc</t>
  </si>
  <si>
    <t>%</t>
  </si>
  <si>
    <t>Use case</t>
  </si>
  <si>
    <t>Service Delivery Manager</t>
  </si>
  <si>
    <t>Helpdesk Operator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</si>
  <si>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</si>
  <si>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</si>
  <si>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</si>
  <si>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</si>
  <si>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</si>
  <si>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</si>
  <si>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</si>
  <si>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</si>
  <si>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</si>
  <si>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</si>
  <si>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</si>
  <si>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</si>
  <si>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</si>
  <si>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</si>
  <si>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</si>
  <si>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</si>
  <si>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</si>
  <si>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</si>
  <si>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</si>
  <si>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</si>
  <si>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</si>
  <si>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</si>
  <si>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</si>
  <si>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</si>
  <si>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</si>
  <si>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alle activiteiten in verband met het beheer van IT- en softwareactiviteiten gedurende hun gehele levenscyclus.</t>
  </si>
  <si>
    <t>Het perceel heeft tot doel:</t>
  </si>
  <si>
    <r>
      <t>·</t>
    </r>
    <r>
      <rPr>
        <sz val="7"/>
        <color theme="1"/>
        <rFont val="Times New Roman"/>
        <family val="1"/>
      </rPr>
      <t xml:space="preserve">       </t>
    </r>
    <r>
      <rPr>
        <sz val="11"/>
        <color theme="1"/>
        <rFont val="Calibri"/>
        <family val="2"/>
      </rPr>
      <t>De continuïteit van de diensten te waarborgen;</t>
    </r>
  </si>
  <si>
    <r>
      <t>·</t>
    </r>
    <r>
      <rPr>
        <sz val="7"/>
        <color theme="1"/>
        <rFont val="Times New Roman"/>
        <family val="1"/>
      </rPr>
      <t xml:space="preserve">       </t>
    </r>
    <r>
      <rPr>
        <sz val="11"/>
        <color theme="1"/>
        <rFont val="Calibri"/>
        <family val="2"/>
      </rPr>
      <t>Het beheer van de infrastructuur te industrialiseren;</t>
    </r>
  </si>
  <si>
    <r>
      <t>·</t>
    </r>
    <r>
      <rPr>
        <sz val="7"/>
        <color theme="1"/>
        <rFont val="Times New Roman"/>
        <family val="1"/>
      </rPr>
      <t xml:space="preserve">       </t>
    </r>
    <r>
      <rPr>
        <sz val="11"/>
        <color theme="1"/>
        <rFont val="Calibri"/>
        <family val="2"/>
      </rPr>
      <t>Voor een goed beheer van de infrastructuur te zorgen.</t>
    </r>
  </si>
  <si>
    <t>PERCEEL 6:</t>
  </si>
  <si>
    <t>O2-Operatie</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</si>
  <si>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</si>
  <si>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</si>
  <si>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</si>
  <si>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</si>
  <si>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</si>
  <si>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</si>
  <si>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</si>
  <si>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</si>
  <si>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</si>
  <si>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IT-technicus</t>
  </si>
  <si>
    <t>VDI-postbeheer (creatie, verwijdering, ondersteuning)
Installatie, tests en ontvangsten:
• Voert de eerste installatie van computerapparatuur uit
(toepassingen, microhardware, ...).
• Installeert en/of automatiseert updates.
• Distribueert toepassingen volgens een uitrolplan.
• Voert tests uit en schrijft procedures en gebruikershandleidingen voor IT-apparatuur.
Exploitatie:
• Stelt een diagnose en handelt incidenten af.
• Beheert het IT-park.
Onderhoud, administratie en veiligheid:
• Volgt de evolutie van de apparatuur op.
• Beheert het e-mailsysteem aan de klantzijde van de werkpost (verbinding, exploitatie).
• Definieert de gegevens voor distributie op afstand (targets, profielen, afhankelijkheden, enz.) en onderhoud op afstand.</t>
  </si>
  <si>
    <r>
      <t xml:space="preserve">- Beheersing van de besturingssystemen (Windows 10/11), VDI
- Zich correct en duidelijk kunnen uitdrukken
- Klantgericht
- Oplossingsgericht
- Nauwgezet en georganiseerd
- Zijn tijd en prioriteiten kunnen beheren
- Kennis van softwaretools (zoals WSUS, Landesk, enz.);
- Algemene </t>
    </r>
    <r>
      <rPr>
        <b/>
        <sz val="11"/>
        <rFont val="Calibri"/>
        <family val="2"/>
        <scheme val="minor"/>
      </rPr>
      <t>kennis</t>
    </r>
    <r>
      <rPr>
        <sz val="11"/>
        <rFont val="Calibri"/>
        <family val="2"/>
        <scheme val="minor"/>
      </rPr>
      <t xml:space="preserve"> van het te beheren domein</t>
    </r>
    <r>
      <rPr>
        <sz val="11"/>
        <color theme="1"/>
        <rFont val="Calibri"/>
        <family val="2"/>
        <scheme val="minor"/>
      </rPr>
      <t xml:space="preserve">
</t>
    </r>
    <r>
      <rPr>
        <sz val="11"/>
        <rFont val="Calibri"/>
        <family val="2"/>
        <scheme val="minor"/>
      </rPr>
      <t>- Kennis van kantoortoepassingen (MS Office-pakket)</t>
    </r>
    <r>
      <rPr>
        <sz val="11"/>
        <color theme="1"/>
        <rFont val="Calibri"/>
        <family val="2"/>
        <scheme val="minor"/>
      </rPr>
      <t xml:space="preserve">
</t>
    </r>
    <r>
      <rPr>
        <sz val="11"/>
        <rFont val="Calibri"/>
        <family val="2"/>
        <scheme val="minor"/>
      </rPr>
      <t>- Kennis van werkpostconfiguratie (printen, file-server, Exchange, VPN, Teams/Sharepoint, ...)</t>
    </r>
  </si>
  <si>
    <t>- Je fungeert als doorgeefluik tussen alle partijen die betrokken zijn bij de verschillende diensten waarop je een abonnement hebt (klanten-partners, ontwikkelingsteams, servicedesk, externe leveranciers, enz.)
- Je beoordeelt het kwaliteitsniveau van de geleverde diensten via metingen, steekproeven en enquêtes.
- Je bepaalt het implementatieschema, wijst de nodige middelen toe en waakt over de motivatie van alle tussenkomende partijen.
- Je neemt actief deel aan de Change Advisory Board (CAB) met betrekking tot veranderingen die van invloed zijn op de diensten aan de klant-partners waarvoor je verantwoordelijk bent.
- In samenwerking met de Digital Product Manager en de Application Support Manager sta je in voor de algemene communicatie in verband met de levering van de diensten.
- Je bent verantwoordelijk voor de rapportage aan klant-partners (maandelijks/driemaandelijks/jaarlijks) over de kwaliteit en de levering van de diensten.
- Je beheert mogelijke problemen in samenwerking met de Problem Manager en je organiseert de onderhandelingen tussen de verschillende betrokken partijen om tot een voor alle partijen bevredigend resultaat te komen.
- Je zorgt ervoor dat het schrijven en bijwerken van dienstbeschrijvingen, inhoud en kwaliteit van deliverables gebeurt in samenwerking met de Product Marketeers en de Digital Product Managers, binnen het kader van het Knowledge Management, inclusief de SLA's tussen de klant-partner en het CIBG. - Je controleert of de nieuwe oplossingen correct in productie zijn ontvangen.
- Je vervult een adviesfunctie voor zowel het interne management als voor de klant-partners met als doel het verbeteren van de dienstverlening aan en uiteindelijk de business van de klant-partners.
- Je zorgt voor de continuïteit van de diensten en de handhaving van een hoog niveau van prestaties, beschikbaarheid en veiligheid van de aan uw klanten en partners geleverde diensten.
- Je zorgt ervoor dat de documentatie voor de handhaving van het serviceniveau wordt bijgewerkt en opgeslagen op een centrale locatie die toegankelijk is voor de technische teams, de servicedesk en de klant-partners.</t>
  </si>
  <si>
    <t xml:space="preserve"> - Je hebt ervaring met servicemanagementtools (idealiter Services Now).
- Je hebt een goede kennis van het Frans, het Nederlands en bij voorkeur het Engels.
- Je hebt een generieke technische achtergrond in domeinen als digitale transformatie, hybride cloud, inkoop, applicatieoplossingen, IT-infrastructuur, enz.
Je bent in het bezit van een ITIL-certificering, minimaal van 'foundation'-niveau.</t>
  </si>
  <si>
    <t>ITIL (met name Incident Management, Change Management en Problem Management)
- Project Management
- ITSM-tools
- CMDB
- documentatie
- communicatie naar eindgebruikers
- Coördinatie van de oplossing van incidenten, wijzigingen en infra-problemen (kleine projecten)
- passieve kennis, maar voldoende om te kunnen overleggen met de technische teams:
o Vmware
                                                                                                                                                                                                                                                                o DNS
                                                                                                                                                                                                                                                                o Firewall/VPN op Fortinet
                                                                                                                                                                                                                                                                o Back-up;
                                                                                                                                                                                                                                                                o O365
                                                                                                                                                                                                                                                                o Cloud-oplossingen
- Bewezen ervaring in soortgelijke opdrachten.D83</t>
  </si>
  <si>
    <t xml:space="preserve">-Verzamelen en registreren van verzoeken/incidenten
in verband met de diensten (toepassingen, pc's,
randapparatuur, netwerk, enz.) in overeenstemming met de
procedures voor het aannemen van oproepen en het registreren
van tickets
- Prioriteren van incidenten en nagaan of er
een soortgelijk voorval in de DB bestaat
van incidenten die reeds hebben plaatsgevonden en
opgelost werden.
- De DB van geregistreerde incidenten bijwerken
(herlancering, consolidatie, trendanalyse)
alsook de inventaris van DB met de inventaris van de
IT-hardware.
- De juiste oplossing vinden voor gemelde incidenten
en ondersteuning bieden bij aanvragen in verband met
de functionele aspecten van een
kantoorapplicatie;
- Indien nodig contact opnemen met de 2e lijn als het probleem
meer gespecialiseerde kennis vereist of een
fysieke tussenkomst bij de eindgebruiker.
- De klant op de hoogte houden van de status van zijn
probleem, de mogelijke oplossing en de genomen
maatregelen;
- Indien nodig contact opnemen met de eindgebruiker om
aanvullende inlichtingen in te winnen over het gesignaleerde
incident.
 </t>
  </si>
  <si>
    <t>- Een technische achtergrond hebben in pc's, randapparatuur, gebruikersaccountbeheer, enz.;
- Beheersing van de besturingssystemen Windows XP, Vista, Windows 7;
- Goede kennis van de 'Office'-tools;
- Goede kennis van de ondersteunde diensten;
- Een zeer goede kennis van FR/NL is vereist</t>
  </si>
  <si>
    <t>Corporate-competenties
- Zich inzetten voor zijn werk
- Samenwerken
- Een klantgerichte houding aannemen
Technische competenties
- Service Desk
- Beheer van IT-park
- Application Support
Functiecompetenties
- Informatie verwerken
- Het eigen werk organiseren
Klassecompetenties
- Instructies en/of procedures naleven
- Actief luisteren</t>
  </si>
  <si>
    <t>Product Manager</t>
  </si>
  <si>
    <t xml:space="preserve">De Product Manager is verantwoordelijk voor het begrijpen van de behoeften en het bepalen van de strategie van zijn product
Hij giet die behoeften in een roadmap op korte en middellange termijn en beheert de implementatie ervan.  
Hij coördineert de uitvoering ervan met alle betrokken teams
Hij treedt op als ambassadeurs voor de producten die hij beheert en neemt deel aan de promotie van deze producten. 
Hij ondersteunt gebruikers, interne of externe klanten bij het gebruik van zijn producten en bouwt een positieve en duurzame relatie met hen op. </t>
  </si>
  <si>
    <t xml:space="preserve">- Bewezen ervaring in productontwikkeling  
- Goed in staat om behoeften te verzamelen en deze te vertalen in producten
- Vermogen om te prioriteren en de strategie te vertalen in een concreet stappenplan 
- Ervaring in teambeheer 
</t>
  </si>
  <si>
    <t>- Ondersteuning van de gebruikers
- Beschrijving van de diensten
- Definiëring van SLA's/OLA's
- Beheer van de dienstencatalogus
- Reporting
- Demand Management
- Capacity Management
- Knowledge Management
- Incident Management
- Service Request Fulfillment
- Change Management
- CMDB-beheer
- Release Management</t>
  </si>
  <si>
    <t xml:space="preserve">Door de fabrikant erkende IT-ingenieur </t>
  </si>
  <si>
    <t>Administratie:
• Is verantwoordelijk voor het optimaal functioneren van de tools, systemen of netwerken die onder zijn verantwoordelijkheid vallen.
• Implementeert de tools om de coherentie van de gegevens te waarborgen.
• Heeft een globale en actuele kijk op informatiesystemen en een goed begrip van de
onderneming.
• Voert een permanente inventarisatie uit en beheert de verschillende onderdelen van de verschillende netwerken.
• Monitort en analyseert de prestaties, implementeert maatregelen ter verbetering van de kwaliteit
of de productiviteit van de tool.
• Stelt de regels op voor het gebruik van de tool, in overeenstemming met de normen en standaarden van
de onderneming en in overeenstemming met de dienstverleningscontracten. Documenteert, promoot en controleert hun
toepassing.
• Organiseert en optimaliseert de middelen van zijn domein.
Exploitatie:
• Valideert de installatie en integratie van nieuwe hulpmiddelen (systemen of netwerken)
in de productieomgeving.
• Beheert de toegangsrechten tot de servers en de toepassingen volgens de profielen.
• Behandelt de incidenten of anomalieën op basis van interne verzoeken: diagnose van het incident,
identificatie, formulering en follow-up van de oplossing ervan.
Ondersteuning:
• Neemt deel aan corrigerende onderhoudsacties door toe te zien op de kwaliteit ervan.
• Stelt verbeteringen voor om de bestaande middelen en de organisatie ervan te optimaliseren.
• Staat in voor de overdracht van vaardigheden en de verstrekking van technische bijstand inzake procedures aan exploitatieteams
en neemt eventueel deel aan hun opleiding.
Onderhoud en beveiliging:
• Beheert de toegang tot de IS-middelen (in het algemeen).
• Beheert de ontwikkelingen en het onderhoud van de hardware, de software en de systemen.
• Beheert de prestaties (alarmdrempels en afstemming van domeinbronnen en -producten).
Studies:
• Voert studies uit voor het doen van aanbevelingen en het implementeren van apparatuur, instrumenten en
aangepaste software.
• Voert een technologische controle uit op de verschillende aspecten van het systeem en de IT-
communicatie-infrastructuur (hardware, software, architectuur, protocol, wijze van overdracht).</t>
  </si>
  <si>
    <r>
      <t xml:space="preserve">- Beschikt over technische kennis op het beheersgebied in kwestie;
- Beheersing van de besturingssystemen (Windows Server 2016+, 10/11), VDI
- Zich correct en duidelijk kunnen uitdrukken
- Klantgericht
- Oplossingsgericht
- Nauwgezet en georganiseerd
- Zijn tijd en prioriteiten kunnen beheren
- Kennis van softwaretools (zoals WSUS, Landesk, enz.);
- Gecertificeerde </t>
    </r>
    <r>
      <rPr>
        <b/>
        <sz val="11"/>
        <rFont val="Calibri"/>
        <family val="2"/>
        <scheme val="minor"/>
      </rPr>
      <t>kennis</t>
    </r>
    <r>
      <rPr>
        <sz val="11"/>
        <rFont val="Calibri"/>
        <family val="2"/>
        <scheme val="minor"/>
      </rPr>
      <t xml:space="preserve"> van het te beheren domein</t>
    </r>
    <r>
      <rPr>
        <sz val="11"/>
        <color theme="1"/>
        <rFont val="Calibri"/>
        <family val="2"/>
        <scheme val="minor"/>
      </rPr>
      <t xml:space="preserve">
</t>
    </r>
    <r>
      <rPr>
        <sz val="11"/>
        <rFont val="Calibri"/>
        <family val="2"/>
        <scheme val="minor"/>
      </rPr>
      <t>- Kennis van kantoortoepassingen (MS Office-pakket)</t>
    </r>
    <r>
      <rPr>
        <sz val="11"/>
        <color theme="1"/>
        <rFont val="Calibri"/>
        <family val="2"/>
        <scheme val="minor"/>
      </rPr>
      <t xml:space="preserve">
</t>
    </r>
    <r>
      <rPr>
        <sz val="11"/>
        <rFont val="Calibri"/>
        <family val="2"/>
        <scheme val="minor"/>
      </rPr>
      <t>- Kennis van werkpostconfiguratie (printen, file-server, Exchange, VPN, Teams/Sharepoint, ...)</t>
    </r>
    <r>
      <rPr>
        <sz val="11"/>
        <color theme="1"/>
        <rFont val="Calibri"/>
        <family val="2"/>
        <scheme val="minor"/>
      </rPr>
      <t xml:space="preserve">
</t>
    </r>
    <r>
      <rPr>
        <sz val="11"/>
        <rFont val="Calibri"/>
        <family val="2"/>
        <scheme val="minor"/>
      </rPr>
      <t>- Ontwerpt systemen</t>
    </r>
    <r>
      <rPr>
        <sz val="11"/>
        <color theme="1"/>
        <rFont val="Calibri"/>
        <family val="2"/>
        <scheme val="minor"/>
      </rPr>
      <t xml:space="preserve">
</t>
    </r>
    <r>
      <rPr>
        <sz val="11"/>
        <rFont val="Calibri"/>
        <family val="2"/>
        <scheme val="minor"/>
      </rPr>
      <t>- Technische specialisatie</t>
    </r>
    <r>
      <rPr>
        <sz val="11"/>
        <color theme="1"/>
        <rFont val="Calibri"/>
        <family val="2"/>
        <scheme val="minor"/>
      </rPr>
      <t xml:space="preserve">
</t>
    </r>
    <r>
      <rPr>
        <sz val="11"/>
        <rFont val="Calibri"/>
        <family val="2"/>
        <scheme val="minor"/>
      </rPr>
      <t>- Service Delivery</t>
    </r>
    <r>
      <rPr>
        <sz val="11"/>
        <color theme="1"/>
        <rFont val="Calibri"/>
        <family val="2"/>
        <scheme val="minor"/>
      </rPr>
      <t xml:space="preserve">
</t>
    </r>
    <r>
      <rPr>
        <sz val="11"/>
        <rFont val="Calibri"/>
        <family val="2"/>
        <scheme val="minor"/>
      </rPr>
      <t>- Maintenance</t>
    </r>
    <r>
      <rPr>
        <sz val="11"/>
        <color theme="1"/>
        <rFont val="Calibri"/>
        <family val="2"/>
        <scheme val="minor"/>
      </rPr>
      <t xml:space="preserve">
</t>
    </r>
    <r>
      <rPr>
        <sz val="11"/>
        <rFont val="Calibri"/>
        <family val="2"/>
        <scheme val="minor"/>
      </rPr>
      <t>Testing</t>
    </r>
    <r>
      <rPr>
        <sz val="11"/>
        <color theme="1"/>
        <rFont val="Calibri"/>
        <family val="2"/>
        <scheme val="minor"/>
      </rPr>
      <t xml:space="preserve">
</t>
    </r>
    <r>
      <rPr>
        <sz val="11"/>
        <rFont val="Calibri"/>
        <family val="2"/>
        <scheme val="minor"/>
      </rPr>
      <t>- Application Support</t>
    </r>
    <r>
      <rPr>
        <sz val="11"/>
        <color theme="1"/>
        <rFont val="Calibri"/>
        <family val="2"/>
        <scheme val="minor"/>
      </rPr>
      <t xml:space="preserve">
</t>
    </r>
    <r>
      <rPr>
        <sz val="11"/>
        <rFont val="Calibri"/>
        <family val="2"/>
        <scheme val="minor"/>
      </rPr>
      <t>- Change Management</t>
    </r>
    <r>
      <rPr>
        <sz val="11"/>
        <color theme="1"/>
        <rFont val="Calibri"/>
        <family val="2"/>
        <scheme val="minor"/>
      </rPr>
      <t xml:space="preserve">
</t>
    </r>
    <r>
      <rPr>
        <sz val="11"/>
        <rFont val="Calibri"/>
        <family val="2"/>
        <scheme val="minor"/>
      </rPr>
      <t>- Network Administration</t>
    </r>
    <r>
      <rPr>
        <sz val="11"/>
        <color theme="1"/>
        <rFont val="Calibri"/>
        <family val="2"/>
        <scheme val="minor"/>
      </rPr>
      <t xml:space="preserve">
</t>
    </r>
    <r>
      <rPr>
        <sz val="11"/>
        <rFont val="Calibri"/>
        <family val="2"/>
        <scheme val="minor"/>
      </rPr>
      <t>- Service Desk</t>
    </r>
    <r>
      <rPr>
        <sz val="11"/>
        <color theme="1"/>
        <rFont val="Calibri"/>
        <family val="2"/>
        <scheme val="minor"/>
      </rPr>
      <t xml:space="preserve">
</t>
    </r>
    <r>
      <rPr>
        <sz val="11"/>
        <rFont val="Calibri"/>
        <family val="2"/>
        <scheme val="minor"/>
      </rPr>
      <t>- Beheer van IT-park</t>
    </r>
    <r>
      <rPr>
        <sz val="11"/>
        <color theme="1"/>
        <rFont val="Calibri"/>
        <family val="2"/>
        <scheme val="minor"/>
      </rPr>
      <t xml:space="preserve">
</t>
    </r>
    <r>
      <rPr>
        <sz val="11"/>
        <rFont val="Calibri"/>
        <family val="2"/>
        <scheme val="minor"/>
      </rPr>
      <t>- Installatie van soft- en hardware en/of randapparatuur</t>
    </r>
    <r>
      <rPr>
        <sz val="11"/>
        <color theme="1"/>
        <rFont val="Calibri"/>
        <family val="2"/>
        <scheme val="minor"/>
      </rPr>
      <t xml:space="preserve">
</t>
    </r>
    <r>
      <rPr>
        <sz val="11"/>
        <rFont val="Calibri"/>
        <family val="2"/>
        <scheme val="minor"/>
      </rPr>
      <t>- Software- of technische architectuur</t>
    </r>
    <r>
      <rPr>
        <sz val="11"/>
        <color theme="1"/>
        <rFont val="Calibri"/>
        <family val="2"/>
        <scheme val="minor"/>
      </rPr>
      <t xml:space="preserve">
</t>
    </r>
    <r>
      <rPr>
        <sz val="11"/>
        <rFont val="Calibri"/>
        <family val="2"/>
        <scheme val="minor"/>
      </rPr>
      <t>- Kennis van Linux is een pluspunt</t>
    </r>
  </si>
  <si>
    <t>IT-ingenieur</t>
  </si>
  <si>
    <t>Administratie:
• Is verantwoordelijk voor het optimaal functioneren van de instrumenten, systemen of netwerken die onder zijn/haar verantwoordelijkheid vallen.
• Implementeert de tools om de coherentie van de gegevens te waarborgen.
• Heeft een globale en actuele kijk op informatiesystemen en een goed begrip van de
onderneming.
• Voert een permanente inventarisatie uit en beheert de verschillende onderdelen van de verschillende netwerken.
• Monitort en analyseert de prestaties, implementeert maatregelen ter verbetering van de kwaliteit
of de productiviteit van de tool.
• Stelt de regels op voor het gebruik van de tool, in overeenstemming met de normen en standaarden van
de onderneming en in overeenstemming met de dienstverleningscontracten. Documenteert, promoot en controleert hun
toepassing.
• Organiseert en optimaliseert de middelen van zijn domein.
Exploitatie:
• Valideert de installatie en integratie van nieuwe hulpmiddelen (systemen of netwerken)
in de productieomgeving.
• Beheert de toegangsrechten tot de servers en de toepassingen volgens de profielen.
• Behandelt de incidenten of anomalieën op basis van interne verzoeken: diagnose van het incident,
identificatie, formulering en follow-up van de oplossing ervan.
Ondersteuning:
• Neemt deel aan corrigerende onderhoudsacties door toe te zien op de kwaliteit ervan.
• Stelt verbeteringen voor om de bestaande middelen en de organisatie ervan te optimaliseren.
• Staat in voor de overdracht van vaardigheden en de verstrekking van technische bijstand inzake procedures aan exploitatieteams
en neemt eventueel deel aan hun opleiding.
Onderhoud en beveiliging:
• Beheert de toegang tot de IS-middelen (in het algemeen).
• Beheert de ontwikkelingen en het onderhoud van de hardware, de software en de systemen.
• Beheert de prestaties (alarmdrempels en afstemming van domeinbronnen en -producten).
Studies:
• Voert studies uit voor het doen van aanbevelingen en het implementeren van apparatuur, instrumenten en
geschikte beugels.
• Voert een technologische controle uit op de verschillende aspecten van het systeem en de IT-infrastructuur
communicatie (hardware, software, architectuur, protocol, wijze van overdracht).</t>
  </si>
  <si>
    <r>
      <t xml:space="preserve">- Beschikt over technische kennis op het beheersgebied in kwestie;
- Beheersing van de besturingssystemen (Windows Server 2016+, 10/11), VDI
- Zich correct en duidelijk kunnen uitdrukken
- Klantgericht
- Oplossingsgericht
- Nauwgezet en georganiseerd
- Zijn tijd en prioriteiten kunnen beheren
- Kennis van softwaretools (zoals WSUS, Landesk, enz.);
- Geavanceerde </t>
    </r>
    <r>
      <rPr>
        <b/>
        <sz val="11"/>
        <rFont val="Calibri"/>
        <family val="2"/>
        <scheme val="minor"/>
      </rPr>
      <t>kennis</t>
    </r>
    <r>
      <rPr>
        <sz val="11"/>
        <rFont val="Calibri"/>
        <family val="2"/>
        <scheme val="minor"/>
      </rPr>
      <t xml:space="preserve"> van het te beheren domein</t>
    </r>
    <r>
      <rPr>
        <sz val="11"/>
        <color theme="1"/>
        <rFont val="Calibri"/>
        <family val="2"/>
        <scheme val="minor"/>
      </rPr>
      <t xml:space="preserve">
</t>
    </r>
    <r>
      <rPr>
        <sz val="11"/>
        <rFont val="Calibri"/>
        <family val="2"/>
        <scheme val="minor"/>
      </rPr>
      <t>- Kennis van kantoortoepassingen (MS Office-pakket)</t>
    </r>
    <r>
      <rPr>
        <sz val="11"/>
        <color theme="1"/>
        <rFont val="Calibri"/>
        <family val="2"/>
        <scheme val="minor"/>
      </rPr>
      <t xml:space="preserve">
</t>
    </r>
    <r>
      <rPr>
        <sz val="11"/>
        <rFont val="Calibri"/>
        <family val="2"/>
        <scheme val="minor"/>
      </rPr>
      <t>- Kennis van werkpostconfiguratie (printen, file-server, Exchange, VPN, Teams/Sharepoint, ...)</t>
    </r>
    <r>
      <rPr>
        <sz val="11"/>
        <color theme="1"/>
        <rFont val="Calibri"/>
        <family val="2"/>
        <scheme val="minor"/>
      </rPr>
      <t xml:space="preserve">
</t>
    </r>
    <r>
      <rPr>
        <sz val="11"/>
        <rFont val="Calibri"/>
        <family val="2"/>
        <scheme val="minor"/>
      </rPr>
      <t>- Ontwerpt systeem</t>
    </r>
    <r>
      <rPr>
        <sz val="11"/>
        <color theme="1"/>
        <rFont val="Calibri"/>
        <family val="2"/>
        <scheme val="minor"/>
      </rPr>
      <t xml:space="preserve">
</t>
    </r>
    <r>
      <rPr>
        <sz val="11"/>
        <rFont val="Calibri"/>
        <family val="2"/>
        <scheme val="minor"/>
      </rPr>
      <t>- Technische specialisatie</t>
    </r>
    <r>
      <rPr>
        <sz val="11"/>
        <color theme="1"/>
        <rFont val="Calibri"/>
        <family val="2"/>
        <scheme val="minor"/>
      </rPr>
      <t xml:space="preserve">
</t>
    </r>
    <r>
      <rPr>
        <sz val="11"/>
        <rFont val="Calibri"/>
        <family val="2"/>
        <scheme val="minor"/>
      </rPr>
      <t>- Service Delivery</t>
    </r>
    <r>
      <rPr>
        <sz val="11"/>
        <color theme="1"/>
        <rFont val="Calibri"/>
        <family val="2"/>
        <scheme val="minor"/>
      </rPr>
      <t xml:space="preserve">
</t>
    </r>
    <r>
      <rPr>
        <sz val="11"/>
        <rFont val="Calibri"/>
        <family val="2"/>
        <scheme val="minor"/>
      </rPr>
      <t>- Maintenance</t>
    </r>
    <r>
      <rPr>
        <sz val="11"/>
        <color theme="1"/>
        <rFont val="Calibri"/>
        <family val="2"/>
        <scheme val="minor"/>
      </rPr>
      <t xml:space="preserve">
</t>
    </r>
    <r>
      <rPr>
        <sz val="11"/>
        <rFont val="Calibri"/>
        <family val="2"/>
        <scheme val="minor"/>
      </rPr>
      <t>- Testing</t>
    </r>
    <r>
      <rPr>
        <sz val="11"/>
        <color theme="1"/>
        <rFont val="Calibri"/>
        <family val="2"/>
        <scheme val="minor"/>
      </rPr>
      <t xml:space="preserve">
</t>
    </r>
    <r>
      <rPr>
        <sz val="11"/>
        <rFont val="Calibri"/>
        <family val="2"/>
        <scheme val="minor"/>
      </rPr>
      <t>- Application Support</t>
    </r>
    <r>
      <rPr>
        <sz val="11"/>
        <color theme="1"/>
        <rFont val="Calibri"/>
        <family val="2"/>
        <scheme val="minor"/>
      </rPr>
      <t xml:space="preserve">
</t>
    </r>
    <r>
      <rPr>
        <sz val="11"/>
        <rFont val="Calibri"/>
        <family val="2"/>
        <scheme val="minor"/>
      </rPr>
      <t>- Change Management</t>
    </r>
    <r>
      <rPr>
        <sz val="11"/>
        <color theme="1"/>
        <rFont val="Calibri"/>
        <family val="2"/>
        <scheme val="minor"/>
      </rPr>
      <t xml:space="preserve">
</t>
    </r>
    <r>
      <rPr>
        <sz val="11"/>
        <rFont val="Calibri"/>
        <family val="2"/>
        <scheme val="minor"/>
      </rPr>
      <t>- Network Administration</t>
    </r>
    <r>
      <rPr>
        <sz val="11"/>
        <color theme="1"/>
        <rFont val="Calibri"/>
        <family val="2"/>
        <scheme val="minor"/>
      </rPr>
      <t xml:space="preserve">
</t>
    </r>
    <r>
      <rPr>
        <sz val="11"/>
        <rFont val="Calibri"/>
        <family val="2"/>
        <scheme val="minor"/>
      </rPr>
      <t>- Service Desk</t>
    </r>
    <r>
      <rPr>
        <sz val="11"/>
        <color theme="1"/>
        <rFont val="Calibri"/>
        <family val="2"/>
        <scheme val="minor"/>
      </rPr>
      <t xml:space="preserve">
</t>
    </r>
    <r>
      <rPr>
        <sz val="11"/>
        <rFont val="Calibri"/>
        <family val="2"/>
        <scheme val="minor"/>
      </rPr>
      <t>- Beheer van IT-park</t>
    </r>
    <r>
      <rPr>
        <sz val="11"/>
        <color theme="1"/>
        <rFont val="Calibri"/>
        <family val="2"/>
        <scheme val="minor"/>
      </rPr>
      <t xml:space="preserve">
</t>
    </r>
    <r>
      <rPr>
        <sz val="11"/>
        <rFont val="Calibri"/>
        <family val="2"/>
        <scheme val="minor"/>
      </rPr>
      <t>- Installatie van soft- en hardware en/of randapparatuur</t>
    </r>
    <r>
      <rPr>
        <sz val="11"/>
        <color theme="1"/>
        <rFont val="Calibri"/>
        <family val="2"/>
        <scheme val="minor"/>
      </rPr>
      <t xml:space="preserve">
</t>
    </r>
    <r>
      <rPr>
        <sz val="11"/>
        <rFont val="Calibri"/>
        <family val="2"/>
        <scheme val="minor"/>
      </rPr>
      <t>- Software- of technische architectuur</t>
    </r>
    <r>
      <rPr>
        <sz val="11"/>
        <color theme="1"/>
        <rFont val="Calibri"/>
        <family val="2"/>
        <scheme val="minor"/>
      </rPr>
      <t xml:space="preserve">
</t>
    </r>
    <r>
      <rPr>
        <sz val="11"/>
        <rFont val="Calibri"/>
        <family val="2"/>
        <scheme val="minor"/>
      </rPr>
      <t>- Kennis van Linux is een pluspunt</t>
    </r>
  </si>
  <si>
    <t>Enterprise Architect</t>
  </si>
  <si>
    <t>Ontwerp:
• Definieert de technische architectuur van het/de informatiesyste(e)m(en).
• Controleert en analyseert de technische impact van nieuwe oplossingen en hun samenhang met
de bestaande architectuur.
Administratie:
• Definieert en beheert het referentiekader van het IT-systeem op de plannen: tools, procedures,
normen, woordenschat, veiligheid, ...
• Definieert en beheert de technische normen.
Aanbeveling:
• Neemt voor elk nieuw project of elke nieuwe technologie deel aan de impactstudie naar
de bestaande of vooropgestelde architectuur.
• Beveelt technische keuzes aan om de samenhang van deze ontwikkeling te waarborgen.
Advies:
• Adviseert de stedenbouwkundige over het gebruik en de mogelijke toepassing van IT-
en telecommunicatietools
• Organiseert de keuzes op het vlak van technologische monitoring.
Communicatie:
• Werkt in teamverband
• Promoot de technische architectuur bij de informatici</t>
  </si>
  <si>
    <t>Beschikt over technische kennis op het beheersgebied in kwestie
- Software-, technische of 'Infra as a service'-architectuur
- Ontwerpt systemen
- Functionele en technische analyse
- Methodes en hulpmiddelen
- Goede communicatie en samenwerking
- Kan conceptualiseren
- Kan beïnvloeden
- Goede redactionele vaardigheden</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</si>
  <si>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</si>
  <si>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</si>
  <si>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</si>
  <si>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</si>
  <si>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</si>
  <si>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</si>
  <si>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</si>
  <si>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</si>
  <si>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</si>
  <si>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</si>
  <si>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</si>
  <si>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</si>
  <si>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</si>
  <si>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</si>
  <si>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</si>
  <si>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</si>
  <si>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</si>
  <si>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</si>
  <si>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</si>
  <si>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</si>
  <si>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</si>
  <si>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</si>
  <si>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</si>
  <si>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</si>
  <si>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</si>
  <si>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</si>
  <si>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</si>
  <si>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</si>
  <si>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</si>
  <si>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</si>
  <si>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</si>
  <si>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</si>
  <si>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</si>
  <si>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</si>
  <si>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</si>
  <si>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</si>
  <si>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</si>
  <si>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</si>
  <si>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</si>
  <si>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</si>
  <si>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</si>
  <si>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</si>
  <si>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</si>
  <si>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r>
      <t xml:space="preserve">Doel van de opdracht: </t>
    </r>
    <r>
      <rPr>
        <sz val="11"/>
        <color theme="1"/>
        <rFont val="Calibri"/>
        <family val="2"/>
        <scheme val="minor"/>
      </rPr>
      <t xml:space="preserve">dagelijkse monitoring van de </t>
    </r>
    <r>
      <rPr>
        <b/>
        <sz val="11"/>
        <color theme="1"/>
        <rFont val="Calibri"/>
        <family val="2"/>
        <scheme val="minor"/>
      </rPr>
      <t>IBM Storage en IBM Power AIX</t>
    </r>
    <r>
      <rPr>
        <sz val="11"/>
        <color theme="1"/>
        <rFont val="Calibri"/>
        <family val="2"/>
        <scheme val="minor"/>
      </rPr>
      <t xml:space="preserve"> IT-infrastructuur en technische ondersteuning voor interne projecten. Verantwoordelijk voor de installatie, configuratie, upgrades, administratie en monitoring van servers binnen de operationele ICT-omgeving alsook voor het wijzigings- en incidentbeheer.</t>
    </r>
  </si>
  <si>
    <t>Opdracht: gespecialiseerde ondersteuning voor IBM Storage en Power Systems;</t>
  </si>
  <si>
    <t>Onderhouden van het systeem vanuit de operationele technische IT-omgeving;</t>
  </si>
  <si>
    <t xml:space="preserve">Toezien op de optimale werking van de systeembewakingsinstrumenten die onder zijn verantwoordelijkheid vallen; </t>
  </si>
  <si>
    <t>Ontwikkeling van de regels voor het gebruik van instrumenten voor systeembewaking, overeenkomstig de normen en standaarden van het bedrijf en in overeenstemming met de dienstverleningscontracten;</t>
  </si>
  <si>
    <t>Zorgen voor het evolutief en corrigerend onderhoud van de systemen om de duurzaamheid van de IT-infrastructuur en de onderdelen daarvan te waarborgen en ervoor te zorgen dat deze aan nieuwe behoeften kan voldoen;</t>
  </si>
  <si>
    <t>Toezicht op het computersysteem (bv. controle van back-ups, alarmdrempels, fijnafstelling), opsporen van onregelmatigheden, deze oplossen en rapporteren;</t>
  </si>
  <si>
    <t>Uitvoeren van back-up- en herstelprocedures;</t>
  </si>
  <si>
    <t>Toezicht uitoefenen op de middelen;</t>
  </si>
  <si>
    <t>Opvolgen en analyseren van systeemprestaties (alarmdrempels, tuning) en uitwerken van maatregelen om eventuele verbeteringen door te voeren + rapportering;</t>
  </si>
  <si>
    <t>Nieuw IBM P9 E850-platform wordt in productie genomen Nieuwe IBM Storwize-opslagapparatuur wordt in productie genomen.</t>
  </si>
  <si>
    <t>Beveiligen van AIX-partities via patching.</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</si>
  <si>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</si>
  <si>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</si>
  <si>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</si>
  <si>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</si>
  <si>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</si>
  <si>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</si>
  <si>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</si>
  <si>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</si>
  <si>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</si>
  <si>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</si>
  <si>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</si>
  <si>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</si>
  <si>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</si>
  <si>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</si>
  <si>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</si>
  <si>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</si>
  <si>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</si>
  <si>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</si>
  <si>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</si>
  <si>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</si>
  <si>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</si>
  <si>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</si>
  <si>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</si>
  <si>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</si>
  <si>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</si>
  <si>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</si>
  <si>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</si>
  <si>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</si>
  <si>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</si>
  <si>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</si>
  <si>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</si>
  <si>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</si>
  <si>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</si>
  <si>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</si>
  <si>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</si>
  <si>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</si>
  <si>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</si>
  <si>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</si>
  <si>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</si>
  <si>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</si>
  <si>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</si>
  <si>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operationele opvolging en welk informatiebeheer?</t>
    </r>
  </si>
  <si>
    <r>
      <t>b.</t>
    </r>
    <r>
      <rPr>
        <sz val="7"/>
        <color theme="1"/>
        <rFont val="Times New Roman"/>
        <family val="1"/>
      </rPr>
      <t xml:space="preserve">      </t>
    </r>
    <r>
      <rPr>
        <sz val="11"/>
        <color theme="1"/>
        <rFont val="Calibri"/>
        <family val="2"/>
        <scheme val="minor"/>
      </rPr>
      <t>Welke governance zal van toepassing zijn? (beheer van updates, wijzigingen, enz.)</t>
    </r>
  </si>
  <si>
    <t xml:space="preserve">Antwoord: </t>
  </si>
  <si>
    <r>
      <t>CRIT</t>
    </r>
    <r>
      <rPr>
        <b/>
        <sz val="12"/>
        <color theme="0"/>
        <rFont val="Calibri"/>
        <family val="2"/>
      </rPr>
      <t>E</t>
    </r>
    <r>
      <rPr>
        <b/>
        <sz val="12"/>
        <color theme="0"/>
        <rFont val="Calibri"/>
        <family val="2"/>
        <scheme val="minor"/>
      </rPr>
      <t>RIUM 2.B.: VRAGENLIJST Q2</t>
    </r>
  </si>
  <si>
    <t>2.      Beschrijf hoe je van plan bent de kennis binnen de teams, en met name de stilzwijgende, i.e. niet-gedocumenteerde kennis, te beheren.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</si>
</sst>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3">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29" fillId="0" borderId="0" xfId="0" applyFont="1" applyAlignment="1">
      <alignment vertical="center"/>
    </xf>
    <xf numFmtId="0" fontId="39" fillId="0" borderId="0" xfId="0" quotePrefix="1" applyFont="1" applyAlignment="1">
      <alignment vertical="center"/>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3" fillId="5" borderId="58" xfId="2" applyFont="1" applyFill="1" applyBorder="1" applyAlignment="1">
      <alignment horizontal="center" vertical="center" wrapText="1"/>
    </xf>
    <xf numFmtId="0" fontId="43"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4"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5" fillId="16" borderId="58" xfId="2" applyFont="1" applyFill="1" applyBorder="1" applyAlignment="1">
      <alignment horizontal="center" vertical="center" wrapText="1"/>
    </xf>
    <xf numFmtId="0" fontId="45" fillId="16" borderId="59" xfId="2"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9" fontId="8" fillId="4" borderId="40" xfId="2" applyNumberFormat="1" applyFont="1" applyFill="1" applyBorder="1" applyAlignment="1">
      <alignment horizontal="center" vertical="center" wrapText="1"/>
    </xf>
    <xf numFmtId="9" fontId="40" fillId="14" borderId="40" xfId="2" applyNumberFormat="1" applyFont="1" applyFill="1" applyBorder="1" applyAlignment="1">
      <alignment horizontal="center"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46"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5" customWidth="1"/>
    <col min="2" max="2" width="174.6640625" style="65" customWidth="1"/>
    <col min="3" max="16384" width="11.5546875" style="65"/>
  </cols>
  <sheetData>
    <row r="1" spans="1:4" ht="18">
      <c r="A1" s="11" t="s">
        <v>19</v>
      </c>
    </row>
    <row r="3" spans="1:4" ht="16.2">
      <c r="A3" s="64" t="s">
        <v>20</v>
      </c>
      <c r="C3" s="66"/>
      <c r="D3" s="66"/>
    </row>
    <row r="4" spans="1:4" ht="16.2">
      <c r="A4" s="65" t="s">
        <v>21</v>
      </c>
      <c r="C4" s="66"/>
      <c r="D4" s="66"/>
    </row>
    <row r="5" spans="1:4" ht="16.2">
      <c r="A5" s="65" t="s">
        <v>22</v>
      </c>
      <c r="C5" s="66"/>
      <c r="D5" s="66"/>
    </row>
    <row r="6" spans="1:4" ht="16.2">
      <c r="A6" s="65" t="s">
        <v>23</v>
      </c>
      <c r="C6" s="66"/>
      <c r="D6" s="66"/>
    </row>
    <row r="7" spans="1:4" ht="16.2">
      <c r="A7" s="65" t="s">
        <v>24</v>
      </c>
      <c r="C7" s="66"/>
      <c r="D7" s="66"/>
    </row>
    <row r="8" spans="1:4" ht="16.2">
      <c r="A8" s="65" t="s">
        <v>25</v>
      </c>
      <c r="C8" s="66"/>
      <c r="D8" s="66"/>
    </row>
    <row r="9" spans="1:4" ht="22.95" customHeight="1" thickBot="1">
      <c r="A9" s="59" t="s">
        <v>26</v>
      </c>
      <c r="C9" s="66"/>
      <c r="D9" s="66"/>
    </row>
    <row r="10" spans="1:4" ht="22.95" customHeight="1">
      <c r="A10" s="67" t="s">
        <v>27</v>
      </c>
      <c r="B10" s="68"/>
      <c r="C10" s="66"/>
      <c r="D10" s="66"/>
    </row>
    <row r="11" spans="1:4" ht="22.95" customHeight="1">
      <c r="A11" s="69" t="s">
        <v>28</v>
      </c>
      <c r="B11" s="70"/>
      <c r="C11" s="66"/>
      <c r="D11" s="66"/>
    </row>
    <row r="12" spans="1:4" ht="22.95" customHeight="1">
      <c r="A12" s="71" t="s">
        <v>29</v>
      </c>
      <c r="B12" s="72"/>
      <c r="C12" s="66"/>
      <c r="D12" s="66"/>
    </row>
    <row r="13" spans="1:4" ht="22.95" customHeight="1">
      <c r="A13" s="69" t="s">
        <v>30</v>
      </c>
      <c r="B13" s="70"/>
      <c r="C13" s="66"/>
      <c r="D13" s="66"/>
    </row>
    <row r="14" spans="1:4" ht="22.95" customHeight="1">
      <c r="A14" s="69" t="s">
        <v>31</v>
      </c>
      <c r="B14" s="70"/>
      <c r="C14" s="66"/>
      <c r="D14" s="66"/>
    </row>
    <row r="15" spans="1:4" ht="22.95" customHeight="1">
      <c r="A15" s="69" t="s">
        <v>32</v>
      </c>
      <c r="B15" s="70"/>
      <c r="C15" s="66"/>
      <c r="D15" s="66"/>
    </row>
    <row r="16" spans="1:4" ht="22.95" customHeight="1" thickBot="1">
      <c r="A16" s="73" t="s">
        <v>33</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9"/>
  <sheetViews>
    <sheetView zoomScale="80" zoomScaleNormal="80" workbookViewId="0">
      <selection activeCell="C27" sqref="C27"/>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19</v>
      </c>
    </row>
    <row r="2" spans="1:4" ht="18">
      <c r="A2" s="11"/>
    </row>
    <row r="3" spans="1:4" s="78" customFormat="1">
      <c r="A3" s="76" t="s">
        <v>34</v>
      </c>
      <c r="B3" s="77" t="s">
        <v>13</v>
      </c>
      <c r="C3" s="76" t="s">
        <v>35</v>
      </c>
      <c r="D3" s="77" t="s">
        <v>13</v>
      </c>
    </row>
    <row r="5" spans="1:4">
      <c r="A5" s="94" t="s">
        <v>36</v>
      </c>
      <c r="B5" s="79">
        <v>60</v>
      </c>
      <c r="C5" s="80" t="s">
        <v>37</v>
      </c>
      <c r="D5" s="79">
        <v>60</v>
      </c>
    </row>
    <row r="6" spans="1:4">
      <c r="B6" s="82"/>
      <c r="D6" s="82"/>
    </row>
    <row r="7" spans="1:4">
      <c r="A7" s="95" t="s">
        <v>38</v>
      </c>
      <c r="B7" s="79">
        <v>40</v>
      </c>
      <c r="C7" s="83" t="s">
        <v>14</v>
      </c>
      <c r="D7" s="79">
        <v>30</v>
      </c>
    </row>
    <row r="8" spans="1:4">
      <c r="B8" s="82"/>
      <c r="C8" s="83" t="s">
        <v>39</v>
      </c>
      <c r="D8" s="79">
        <v>10</v>
      </c>
    </row>
    <row r="10" spans="1:4" s="84" customFormat="1">
      <c r="A10" s="78"/>
      <c r="B10" s="81"/>
      <c r="C10" s="95" t="s">
        <v>40</v>
      </c>
      <c r="D10" s="96">
        <f>SUM(D5:D8)</f>
        <v>100</v>
      </c>
    </row>
    <row r="11" spans="1:4">
      <c r="B11" s="81"/>
    </row>
    <row r="12" spans="1:4">
      <c r="B12" s="81"/>
    </row>
    <row r="13" spans="1:4" ht="15" thickBot="1">
      <c r="B13" s="81"/>
    </row>
    <row r="14" spans="1:4" ht="28.8">
      <c r="A14" s="95" t="s">
        <v>41</v>
      </c>
      <c r="B14" s="81"/>
      <c r="C14" s="159" t="s">
        <v>42</v>
      </c>
    </row>
    <row r="15" spans="1:4">
      <c r="C15" s="160" t="s">
        <v>43</v>
      </c>
    </row>
    <row r="16" spans="1:4">
      <c r="C16" s="161" t="s">
        <v>44</v>
      </c>
    </row>
    <row r="17" spans="3:3">
      <c r="C17" s="161" t="s">
        <v>45</v>
      </c>
    </row>
    <row r="18" spans="3:3">
      <c r="C18" s="161" t="s">
        <v>46</v>
      </c>
    </row>
    <row r="19" spans="3:3" ht="15" thickBot="1">
      <c r="C19" s="162"/>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6"/>
  <sheetViews>
    <sheetView topLeftCell="A15" zoomScale="70" zoomScaleNormal="70" workbookViewId="0">
      <selection activeCell="B16" sqref="B16"/>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19</v>
      </c>
    </row>
    <row r="2" spans="1:5" ht="22.2" customHeight="1">
      <c r="A2" s="41" t="s">
        <v>47</v>
      </c>
      <c r="B2" s="42" t="s">
        <v>48</v>
      </c>
    </row>
    <row r="3" spans="1:5" ht="22.2" customHeight="1">
      <c r="A3" s="167" t="s">
        <v>49</v>
      </c>
      <c r="B3" s="167"/>
      <c r="C3" s="167"/>
      <c r="D3" s="167"/>
      <c r="E3" s="167"/>
    </row>
    <row r="4" spans="1:5" ht="22.2" customHeight="1">
      <c r="A4" s="58" t="s">
        <v>50</v>
      </c>
      <c r="B4" s="55"/>
      <c r="C4" s="39"/>
      <c r="D4" s="39"/>
      <c r="E4" s="39"/>
    </row>
    <row r="5" spans="1:5" ht="22.2" customHeight="1">
      <c r="A5" s="59" t="s">
        <v>51</v>
      </c>
      <c r="B5" s="55"/>
      <c r="C5" s="39"/>
      <c r="D5" s="39"/>
      <c r="E5" s="39"/>
    </row>
    <row r="6" spans="1:5" s="39" customFormat="1" ht="22.2" customHeight="1">
      <c r="A6" s="53" t="s">
        <v>52</v>
      </c>
      <c r="B6" s="40"/>
    </row>
    <row r="7" spans="1:5" ht="15.6">
      <c r="A7" s="47" t="s">
        <v>53</v>
      </c>
      <c r="B7" s="48" t="s">
        <v>54</v>
      </c>
      <c r="C7" s="48" t="s">
        <v>55</v>
      </c>
      <c r="D7" s="48" t="s">
        <v>56</v>
      </c>
      <c r="E7" s="48" t="s">
        <v>57</v>
      </c>
    </row>
    <row r="8" spans="1:5" ht="214.2" customHeight="1">
      <c r="A8" s="43">
        <v>1</v>
      </c>
      <c r="B8" s="128" t="s">
        <v>58</v>
      </c>
      <c r="C8" s="127" t="s">
        <v>59</v>
      </c>
      <c r="D8" s="127" t="s">
        <v>60</v>
      </c>
      <c r="E8" s="127" t="s">
        <v>2</v>
      </c>
    </row>
    <row r="9" spans="1:5" ht="349.95" customHeight="1">
      <c r="A9" s="43">
        <v>2</v>
      </c>
      <c r="B9" s="128" t="s">
        <v>15</v>
      </c>
      <c r="C9" s="127" t="s">
        <v>61</v>
      </c>
      <c r="D9" s="127" t="s">
        <v>62</v>
      </c>
      <c r="E9" s="127" t="s">
        <v>63</v>
      </c>
    </row>
    <row r="10" spans="1:5" ht="388.8">
      <c r="A10" s="43">
        <v>3</v>
      </c>
      <c r="B10" s="128" t="s">
        <v>16</v>
      </c>
      <c r="C10" s="127" t="s">
        <v>64</v>
      </c>
      <c r="D10" s="127" t="s">
        <v>65</v>
      </c>
      <c r="E10" s="127" t="s">
        <v>66</v>
      </c>
    </row>
    <row r="11" spans="1:5" ht="328.2" customHeight="1">
      <c r="A11" s="43">
        <v>4</v>
      </c>
      <c r="B11" s="128" t="s">
        <v>67</v>
      </c>
      <c r="C11" s="127" t="s">
        <v>68</v>
      </c>
      <c r="D11" s="127" t="s">
        <v>69</v>
      </c>
      <c r="E11" s="127" t="s">
        <v>70</v>
      </c>
    </row>
    <row r="12" spans="1:5" ht="409.6">
      <c r="A12" s="43">
        <v>5</v>
      </c>
      <c r="B12" s="128" t="s">
        <v>71</v>
      </c>
      <c r="C12" s="127" t="s">
        <v>72</v>
      </c>
      <c r="D12" s="127" t="s">
        <v>73</v>
      </c>
      <c r="E12" s="127" t="s">
        <v>2</v>
      </c>
    </row>
    <row r="13" spans="1:5" ht="409.6">
      <c r="A13" s="43">
        <v>6</v>
      </c>
      <c r="B13" s="128" t="s">
        <v>74</v>
      </c>
      <c r="C13" s="127" t="s">
        <v>75</v>
      </c>
      <c r="D13" s="127" t="s">
        <v>76</v>
      </c>
      <c r="E13" s="127" t="s">
        <v>2</v>
      </c>
    </row>
    <row r="14" spans="1:5" ht="273.60000000000002">
      <c r="A14" s="43">
        <v>7</v>
      </c>
      <c r="B14" s="128" t="s">
        <v>77</v>
      </c>
      <c r="C14" s="127" t="s">
        <v>78</v>
      </c>
      <c r="D14" s="127" t="s">
        <v>79</v>
      </c>
      <c r="E14" s="127"/>
    </row>
    <row r="15" spans="1:5" ht="360">
      <c r="A15" s="43">
        <v>8</v>
      </c>
      <c r="B15" s="128" t="s">
        <v>80</v>
      </c>
      <c r="C15" s="127" t="s">
        <v>81</v>
      </c>
      <c r="D15" s="127" t="s">
        <v>82</v>
      </c>
      <c r="E15" s="127" t="s">
        <v>2</v>
      </c>
    </row>
    <row r="16" spans="1:5" ht="144">
      <c r="A16" s="43">
        <v>9</v>
      </c>
      <c r="B16" s="128" t="s">
        <v>83</v>
      </c>
      <c r="C16" s="127" t="s">
        <v>84</v>
      </c>
      <c r="D16" s="127" t="s">
        <v>85</v>
      </c>
      <c r="E16" s="127" t="s">
        <v>2</v>
      </c>
    </row>
  </sheetData>
  <mergeCells count="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tabSelected="1" zoomScale="55" zoomScaleNormal="55" workbookViewId="0">
      <selection activeCell="B4" sqref="B4"/>
    </sheetView>
  </sheetViews>
  <sheetFormatPr defaultColWidth="9.33203125" defaultRowHeight="14.4"/>
  <cols>
    <col min="1" max="1" width="11.6640625" customWidth="1"/>
    <col min="2" max="2" width="64.33203125" customWidth="1"/>
    <col min="3" max="3" width="17" customWidth="1"/>
    <col min="4" max="4" width="19.6640625" customWidth="1"/>
    <col min="5" max="5" width="18.6640625" customWidth="1"/>
    <col min="7" max="7" width="19" customWidth="1"/>
  </cols>
  <sheetData>
    <row r="1" spans="1:7" ht="18">
      <c r="A1" s="11" t="s">
        <v>19</v>
      </c>
    </row>
    <row r="2" spans="1:7" ht="9.6" customHeight="1">
      <c r="A2" s="11"/>
    </row>
    <row r="3" spans="1:7" ht="18">
      <c r="A3" s="11" t="str">
        <f>'Profielen (minimale eisen)'!A2</f>
        <v>LOT 6 :</v>
      </c>
      <c r="B3" s="11" t="str">
        <f>'Profielen (minimale eisen)'!B2</f>
        <v>O2-Operatie</v>
      </c>
    </row>
    <row r="4" spans="1:7" ht="9" customHeight="1" thickBot="1">
      <c r="A4" s="11"/>
      <c r="B4" s="11"/>
    </row>
    <row r="5" spans="1:7" ht="15" thickBot="1">
      <c r="A5" s="10" t="s">
        <v>86</v>
      </c>
      <c r="C5" s="168">
        <f>'Instructies en identificatie'!B10</f>
        <v>0</v>
      </c>
      <c r="D5" s="169"/>
    </row>
    <row r="6" spans="1:7" ht="9" customHeight="1"/>
    <row r="7" spans="1:7" ht="15.6">
      <c r="A7" s="56" t="s">
        <v>87</v>
      </c>
      <c r="B7" s="57"/>
      <c r="C7" s="57"/>
      <c r="D7" s="57"/>
    </row>
    <row r="8" spans="1:7" ht="9" customHeight="1"/>
    <row r="9" spans="1:7" ht="15.6">
      <c r="A9" s="58" t="s">
        <v>50</v>
      </c>
    </row>
    <row r="10" spans="1:7" ht="15.6">
      <c r="A10" s="59" t="s">
        <v>26</v>
      </c>
    </row>
    <row r="11" spans="1:7">
      <c r="A11" s="52" t="s">
        <v>88</v>
      </c>
    </row>
    <row r="12" spans="1:7">
      <c r="A12" s="52" t="s">
        <v>89</v>
      </c>
    </row>
    <row r="13" spans="1:7" ht="15" thickBot="1">
      <c r="A13" s="52" t="s">
        <v>90</v>
      </c>
    </row>
    <row r="14" spans="1:7" ht="29.4" thickBot="1">
      <c r="A14" s="7" t="s">
        <v>53</v>
      </c>
      <c r="B14" s="8" t="s">
        <v>91</v>
      </c>
      <c r="C14" s="7" t="s">
        <v>92</v>
      </c>
      <c r="D14" s="9" t="s">
        <v>93</v>
      </c>
      <c r="E14" s="131" t="s">
        <v>94</v>
      </c>
      <c r="G14" s="163" t="s">
        <v>95</v>
      </c>
    </row>
    <row r="15" spans="1:7">
      <c r="A15" s="182">
        <v>1</v>
      </c>
      <c r="B15" s="185" t="s">
        <v>58</v>
      </c>
      <c r="C15" s="4" t="s">
        <v>0</v>
      </c>
      <c r="D15" s="1"/>
      <c r="E15" s="132">
        <f>D15*1.21</f>
        <v>0</v>
      </c>
      <c r="G15" s="164"/>
    </row>
    <row r="16" spans="1:7">
      <c r="A16" s="183"/>
      <c r="B16" s="186"/>
      <c r="C16" s="5" t="s">
        <v>96</v>
      </c>
      <c r="D16" s="2"/>
      <c r="E16" s="133">
        <f t="shared" ref="E16:E40" si="0">D16*1.21</f>
        <v>0</v>
      </c>
      <c r="G16" s="165">
        <f>IFERROR((E16-E15)/E15, 0)</f>
        <v>0</v>
      </c>
    </row>
    <row r="17" spans="1:7" ht="15" thickBot="1">
      <c r="A17" s="184"/>
      <c r="B17" s="187"/>
      <c r="C17" s="6" t="s">
        <v>97</v>
      </c>
      <c r="D17" s="3"/>
      <c r="E17" s="134">
        <f t="shared" si="0"/>
        <v>0</v>
      </c>
      <c r="G17" s="165">
        <f>IFERROR((E17-E16)/E16, 0)</f>
        <v>0</v>
      </c>
    </row>
    <row r="18" spans="1:7">
      <c r="A18" s="182">
        <v>2</v>
      </c>
      <c r="B18" s="185" t="s">
        <v>15</v>
      </c>
      <c r="C18" s="4" t="s">
        <v>0</v>
      </c>
      <c r="D18" s="1"/>
      <c r="E18" s="132">
        <f t="shared" si="0"/>
        <v>0</v>
      </c>
      <c r="G18" s="166"/>
    </row>
    <row r="19" spans="1:7">
      <c r="A19" s="183"/>
      <c r="B19" s="186"/>
      <c r="C19" s="5" t="s">
        <v>96</v>
      </c>
      <c r="D19" s="2"/>
      <c r="E19" s="133">
        <f t="shared" si="0"/>
        <v>0</v>
      </c>
      <c r="G19" s="165">
        <f>IFERROR((E19-E18)/E18, 0)</f>
        <v>0</v>
      </c>
    </row>
    <row r="20" spans="1:7" ht="15" thickBot="1">
      <c r="A20" s="184"/>
      <c r="B20" s="187"/>
      <c r="C20" s="6" t="s">
        <v>97</v>
      </c>
      <c r="D20" s="3"/>
      <c r="E20" s="134">
        <f t="shared" si="0"/>
        <v>0</v>
      </c>
      <c r="G20" s="165">
        <f>IFERROR((E20-E19)/E19, 0)</f>
        <v>0</v>
      </c>
    </row>
    <row r="21" spans="1:7">
      <c r="A21" s="182">
        <v>3</v>
      </c>
      <c r="B21" s="185" t="s">
        <v>16</v>
      </c>
      <c r="C21" s="4" t="s">
        <v>0</v>
      </c>
      <c r="D21" s="1"/>
      <c r="E21" s="132">
        <f t="shared" si="0"/>
        <v>0</v>
      </c>
      <c r="G21" s="166"/>
    </row>
    <row r="22" spans="1:7">
      <c r="A22" s="183"/>
      <c r="B22" s="186"/>
      <c r="C22" s="5" t="s">
        <v>96</v>
      </c>
      <c r="D22" s="2"/>
      <c r="E22" s="133">
        <f t="shared" si="0"/>
        <v>0</v>
      </c>
      <c r="G22" s="165">
        <f>IFERROR((E22-E21)/E21, 0)</f>
        <v>0</v>
      </c>
    </row>
    <row r="23" spans="1:7" ht="15" thickBot="1">
      <c r="A23" s="184"/>
      <c r="B23" s="187"/>
      <c r="C23" s="6" t="s">
        <v>97</v>
      </c>
      <c r="D23" s="3"/>
      <c r="E23" s="134">
        <f t="shared" si="0"/>
        <v>0</v>
      </c>
      <c r="G23" s="165">
        <f>IFERROR((E23-E22)/E22, 0)</f>
        <v>0</v>
      </c>
    </row>
    <row r="24" spans="1:7">
      <c r="A24" s="182">
        <v>4</v>
      </c>
      <c r="B24" s="185" t="s">
        <v>67</v>
      </c>
      <c r="C24" s="4" t="s">
        <v>0</v>
      </c>
      <c r="D24" s="1"/>
      <c r="E24" s="132">
        <f t="shared" si="0"/>
        <v>0</v>
      </c>
      <c r="G24" s="166"/>
    </row>
    <row r="25" spans="1:7">
      <c r="A25" s="183"/>
      <c r="B25" s="186"/>
      <c r="C25" s="5" t="s">
        <v>96</v>
      </c>
      <c r="D25" s="2"/>
      <c r="E25" s="133">
        <f t="shared" si="0"/>
        <v>0</v>
      </c>
      <c r="G25" s="165">
        <f>IFERROR((E25-E24)/E24, 0)</f>
        <v>0</v>
      </c>
    </row>
    <row r="26" spans="1:7" ht="15" thickBot="1">
      <c r="A26" s="184"/>
      <c r="B26" s="187"/>
      <c r="C26" s="6" t="s">
        <v>97</v>
      </c>
      <c r="D26" s="3"/>
      <c r="E26" s="134">
        <f t="shared" si="0"/>
        <v>0</v>
      </c>
      <c r="G26" s="165">
        <f>IFERROR((E26-E25)/E25, 0)</f>
        <v>0</v>
      </c>
    </row>
    <row r="27" spans="1:7">
      <c r="A27" s="182">
        <v>5</v>
      </c>
      <c r="B27" s="185" t="s">
        <v>71</v>
      </c>
      <c r="C27" s="4" t="s">
        <v>0</v>
      </c>
      <c r="D27" s="1"/>
      <c r="E27" s="132">
        <f t="shared" si="0"/>
        <v>0</v>
      </c>
      <c r="G27" s="166"/>
    </row>
    <row r="28" spans="1:7">
      <c r="A28" s="183"/>
      <c r="B28" s="186"/>
      <c r="C28" s="5" t="s">
        <v>96</v>
      </c>
      <c r="D28" s="2"/>
      <c r="E28" s="133">
        <f t="shared" si="0"/>
        <v>0</v>
      </c>
      <c r="G28" s="165">
        <f>IFERROR((E28-E27)/E27, 0)</f>
        <v>0</v>
      </c>
    </row>
    <row r="29" spans="1:7" ht="15" thickBot="1">
      <c r="A29" s="184"/>
      <c r="B29" s="187"/>
      <c r="C29" s="6" t="s">
        <v>97</v>
      </c>
      <c r="D29" s="3"/>
      <c r="E29" s="134">
        <f t="shared" si="0"/>
        <v>0</v>
      </c>
      <c r="G29" s="165">
        <f>IFERROR((E29-E28)/E28, 0)</f>
        <v>0</v>
      </c>
    </row>
    <row r="30" spans="1:7">
      <c r="A30" s="182">
        <v>6</v>
      </c>
      <c r="B30" s="188" t="s">
        <v>74</v>
      </c>
      <c r="C30" s="4" t="s">
        <v>0</v>
      </c>
      <c r="D30" s="1"/>
      <c r="E30" s="132">
        <f t="shared" si="0"/>
        <v>0</v>
      </c>
      <c r="G30" s="166"/>
    </row>
    <row r="31" spans="1:7">
      <c r="A31" s="183"/>
      <c r="B31" s="189"/>
      <c r="C31" s="5" t="s">
        <v>96</v>
      </c>
      <c r="D31" s="2"/>
      <c r="E31" s="133">
        <f t="shared" si="0"/>
        <v>0</v>
      </c>
      <c r="G31" s="165">
        <f>IFERROR((E31-E30)/E30, 0)</f>
        <v>0</v>
      </c>
    </row>
    <row r="32" spans="1:7" ht="15" thickBot="1">
      <c r="A32" s="184"/>
      <c r="B32" s="190"/>
      <c r="C32" s="6" t="s">
        <v>97</v>
      </c>
      <c r="D32" s="3"/>
      <c r="E32" s="134">
        <f t="shared" si="0"/>
        <v>0</v>
      </c>
      <c r="G32" s="165">
        <f>IFERROR((E32-E31)/E31, 0)</f>
        <v>0</v>
      </c>
    </row>
    <row r="33" spans="1:7">
      <c r="A33" s="182">
        <v>7</v>
      </c>
      <c r="B33" s="188" t="s">
        <v>77</v>
      </c>
      <c r="C33" s="4" t="s">
        <v>0</v>
      </c>
      <c r="D33" s="1"/>
      <c r="E33" s="132">
        <f t="shared" si="0"/>
        <v>0</v>
      </c>
      <c r="G33" s="166"/>
    </row>
    <row r="34" spans="1:7">
      <c r="A34" s="183"/>
      <c r="B34" s="189"/>
      <c r="C34" s="5" t="s">
        <v>96</v>
      </c>
      <c r="D34" s="2"/>
      <c r="E34" s="133">
        <f t="shared" si="0"/>
        <v>0</v>
      </c>
      <c r="G34" s="165">
        <f>IFERROR((E34-E33)/E33, 0)</f>
        <v>0</v>
      </c>
    </row>
    <row r="35" spans="1:7" ht="15" thickBot="1">
      <c r="A35" s="184"/>
      <c r="B35" s="190"/>
      <c r="C35" s="6" t="s">
        <v>97</v>
      </c>
      <c r="D35" s="3"/>
      <c r="E35" s="134">
        <f t="shared" si="0"/>
        <v>0</v>
      </c>
      <c r="G35" s="165">
        <f>IFERROR((E35-E34)/E34, 0)</f>
        <v>0</v>
      </c>
    </row>
    <row r="36" spans="1:7">
      <c r="A36" s="182">
        <v>8</v>
      </c>
      <c r="B36" s="185" t="s">
        <v>80</v>
      </c>
      <c r="C36" s="4" t="s">
        <v>0</v>
      </c>
      <c r="D36" s="1"/>
      <c r="E36" s="132">
        <f t="shared" si="0"/>
        <v>0</v>
      </c>
      <c r="G36" s="166"/>
    </row>
    <row r="37" spans="1:7">
      <c r="A37" s="183"/>
      <c r="B37" s="186"/>
      <c r="C37" s="5" t="s">
        <v>96</v>
      </c>
      <c r="D37" s="2"/>
      <c r="E37" s="133">
        <f t="shared" si="0"/>
        <v>0</v>
      </c>
      <c r="G37" s="165">
        <f>IFERROR((E37-E36)/E36, 0)</f>
        <v>0</v>
      </c>
    </row>
    <row r="38" spans="1:7" ht="15" thickBot="1">
      <c r="A38" s="184"/>
      <c r="B38" s="187"/>
      <c r="C38" s="6" t="s">
        <v>97</v>
      </c>
      <c r="D38" s="3"/>
      <c r="E38" s="134">
        <f>D38*1.21</f>
        <v>0</v>
      </c>
      <c r="G38" s="165">
        <f>IFERROR((E38-E37)/E37, 0)</f>
        <v>0</v>
      </c>
    </row>
    <row r="39" spans="1:7">
      <c r="A39" s="182">
        <v>9</v>
      </c>
      <c r="B39" s="185" t="s">
        <v>83</v>
      </c>
      <c r="C39" s="4" t="s">
        <v>0</v>
      </c>
      <c r="D39" s="1"/>
      <c r="E39" s="132">
        <f t="shared" si="0"/>
        <v>0</v>
      </c>
      <c r="G39" s="166"/>
    </row>
    <row r="40" spans="1:7">
      <c r="A40" s="183"/>
      <c r="B40" s="186"/>
      <c r="C40" s="5" t="s">
        <v>96</v>
      </c>
      <c r="D40" s="2"/>
      <c r="E40" s="133">
        <f t="shared" si="0"/>
        <v>0</v>
      </c>
      <c r="G40" s="165">
        <f>IFERROR((E40-E39)/E39, 0)</f>
        <v>0</v>
      </c>
    </row>
    <row r="41" spans="1:7" ht="15" thickBot="1">
      <c r="A41" s="184"/>
      <c r="B41" s="187"/>
      <c r="C41" s="6" t="s">
        <v>97</v>
      </c>
      <c r="D41" s="3"/>
      <c r="E41" s="134">
        <f>D41*1.21</f>
        <v>0</v>
      </c>
      <c r="G41" s="165">
        <f>IFERROR((E41-E40)/E40, 0)</f>
        <v>0</v>
      </c>
    </row>
    <row r="42" spans="1:7" ht="15" thickBot="1"/>
    <row r="43" spans="1:7" ht="15" thickBot="1">
      <c r="A43" s="179" t="s">
        <v>98</v>
      </c>
      <c r="B43" s="180"/>
      <c r="C43" s="181"/>
      <c r="D43" s="9" t="s">
        <v>99</v>
      </c>
    </row>
    <row r="44" spans="1:7">
      <c r="A44" s="176" t="s">
        <v>100</v>
      </c>
      <c r="B44" s="177"/>
      <c r="C44" s="178"/>
      <c r="D44" s="91"/>
    </row>
    <row r="45" spans="1:7">
      <c r="A45" s="173" t="s">
        <v>101</v>
      </c>
      <c r="B45" s="174"/>
      <c r="C45" s="175"/>
      <c r="D45" s="92"/>
    </row>
    <row r="46" spans="1:7">
      <c r="A46" s="173" t="s">
        <v>102</v>
      </c>
      <c r="B46" s="174"/>
      <c r="C46" s="175"/>
      <c r="D46" s="92"/>
    </row>
    <row r="47" spans="1:7" ht="15" thickBot="1">
      <c r="A47" s="170" t="s">
        <v>103</v>
      </c>
      <c r="B47" s="171"/>
      <c r="C47" s="172"/>
      <c r="D47" s="93"/>
    </row>
    <row r="49" spans="1:1">
      <c r="A49" t="s">
        <v>104</v>
      </c>
    </row>
    <row r="50" spans="1:1">
      <c r="A50" t="s">
        <v>105</v>
      </c>
    </row>
  </sheetData>
  <mergeCells count="24">
    <mergeCell ref="A33:A35"/>
    <mergeCell ref="B33:B35"/>
    <mergeCell ref="A24:A26"/>
    <mergeCell ref="B24:B26"/>
    <mergeCell ref="A27:A29"/>
    <mergeCell ref="B27:B29"/>
    <mergeCell ref="A30:A32"/>
    <mergeCell ref="B30:B32"/>
    <mergeCell ref="C5:D5"/>
    <mergeCell ref="A47:C47"/>
    <mergeCell ref="A46:C46"/>
    <mergeCell ref="A45:C45"/>
    <mergeCell ref="A44:C44"/>
    <mergeCell ref="A43:C43"/>
    <mergeCell ref="A39:A41"/>
    <mergeCell ref="B39:B41"/>
    <mergeCell ref="A36:A38"/>
    <mergeCell ref="B36:B38"/>
    <mergeCell ref="A15:A17"/>
    <mergeCell ref="B15:B17"/>
    <mergeCell ref="A18:A20"/>
    <mergeCell ref="B18:B20"/>
    <mergeCell ref="A21:A23"/>
    <mergeCell ref="B21:B23"/>
  </mergeCells>
  <conditionalFormatting sqref="G16">
    <cfRule type="cellIs" dxfId="40" priority="33" stopIfTrue="1" operator="lessThanOrEqual">
      <formula>0.3</formula>
    </cfRule>
    <cfRule type="cellIs" dxfId="39" priority="34" stopIfTrue="1" operator="greaterThan">
      <formula>0.3</formula>
    </cfRule>
  </conditionalFormatting>
  <conditionalFormatting sqref="G17">
    <cfRule type="cellIs" dxfId="38" priority="35" stopIfTrue="1" operator="lessThanOrEqual">
      <formula>0.2</formula>
    </cfRule>
    <cfRule type="cellIs" dxfId="37" priority="36" stopIfTrue="1" operator="greaterThan">
      <formula>0.2</formula>
    </cfRule>
  </conditionalFormatting>
  <conditionalFormatting sqref="G19">
    <cfRule type="cellIs" dxfId="36" priority="29" stopIfTrue="1" operator="lessThanOrEqual">
      <formula>0.3</formula>
    </cfRule>
    <cfRule type="cellIs" dxfId="35" priority="30" stopIfTrue="1" operator="greaterThan">
      <formula>0.3</formula>
    </cfRule>
  </conditionalFormatting>
  <conditionalFormatting sqref="G20">
    <cfRule type="cellIs" dxfId="34" priority="31" stopIfTrue="1" operator="lessThanOrEqual">
      <formula>0.2</formula>
    </cfRule>
    <cfRule type="cellIs" dxfId="33" priority="32" stopIfTrue="1" operator="greaterThan">
      <formula>0.2</formula>
    </cfRule>
  </conditionalFormatting>
  <conditionalFormatting sqref="G22">
    <cfRule type="cellIs" dxfId="32" priority="25" stopIfTrue="1" operator="lessThanOrEqual">
      <formula>0.3</formula>
    </cfRule>
    <cfRule type="cellIs" dxfId="31" priority="26" stopIfTrue="1" operator="greaterThan">
      <formula>0.3</formula>
    </cfRule>
  </conditionalFormatting>
  <conditionalFormatting sqref="G23">
    <cfRule type="cellIs" dxfId="30" priority="27" stopIfTrue="1" operator="lessThanOrEqual">
      <formula>0.2</formula>
    </cfRule>
    <cfRule type="cellIs" dxfId="29" priority="28" stopIfTrue="1" operator="greaterThan">
      <formula>0.2</formula>
    </cfRule>
  </conditionalFormatting>
  <conditionalFormatting sqref="G25">
    <cfRule type="cellIs" dxfId="28" priority="21" stopIfTrue="1" operator="lessThanOrEqual">
      <formula>0.3</formula>
    </cfRule>
    <cfRule type="cellIs" dxfId="27" priority="22" stopIfTrue="1" operator="greaterThan">
      <formula>0.3</formula>
    </cfRule>
  </conditionalFormatting>
  <conditionalFormatting sqref="G26">
    <cfRule type="cellIs" dxfId="26" priority="23" stopIfTrue="1" operator="lessThanOrEqual">
      <formula>0.2</formula>
    </cfRule>
    <cfRule type="cellIs" dxfId="25" priority="24" stopIfTrue="1" operator="greaterThan">
      <formula>0.2</formula>
    </cfRule>
  </conditionalFormatting>
  <conditionalFormatting sqref="G28">
    <cfRule type="cellIs" dxfId="24" priority="17" stopIfTrue="1" operator="lessThanOrEqual">
      <formula>0.3</formula>
    </cfRule>
    <cfRule type="cellIs" dxfId="23" priority="18" stopIfTrue="1" operator="greaterThan">
      <formula>0.3</formula>
    </cfRule>
  </conditionalFormatting>
  <conditionalFormatting sqref="G29">
    <cfRule type="cellIs" dxfId="22" priority="19" stopIfTrue="1" operator="lessThanOrEqual">
      <formula>0.2</formula>
    </cfRule>
    <cfRule type="cellIs" dxfId="21" priority="20" stopIfTrue="1" operator="greaterThan">
      <formula>0.2</formula>
    </cfRule>
  </conditionalFormatting>
  <conditionalFormatting sqref="G31">
    <cfRule type="cellIs" dxfId="20" priority="13" stopIfTrue="1" operator="lessThanOrEqual">
      <formula>0.3</formula>
    </cfRule>
    <cfRule type="cellIs" dxfId="19" priority="14" stopIfTrue="1" operator="greaterThan">
      <formula>0.3</formula>
    </cfRule>
  </conditionalFormatting>
  <conditionalFormatting sqref="G32">
    <cfRule type="cellIs" dxfId="18" priority="15" stopIfTrue="1" operator="lessThanOrEqual">
      <formula>0.2</formula>
    </cfRule>
    <cfRule type="cellIs" dxfId="17" priority="16" stopIfTrue="1" operator="greaterThan">
      <formula>0.2</formula>
    </cfRule>
  </conditionalFormatting>
  <conditionalFormatting sqref="G34">
    <cfRule type="cellIs" dxfId="16" priority="9" stopIfTrue="1" operator="lessThanOrEqual">
      <formula>0.3</formula>
    </cfRule>
    <cfRule type="cellIs" dxfId="15" priority="10" stopIfTrue="1" operator="greaterThan">
      <formula>0.3</formula>
    </cfRule>
  </conditionalFormatting>
  <conditionalFormatting sqref="G35">
    <cfRule type="cellIs" dxfId="14" priority="11" stopIfTrue="1" operator="lessThanOrEqual">
      <formula>0.2</formula>
    </cfRule>
    <cfRule type="cellIs" dxfId="13" priority="12" stopIfTrue="1" operator="greaterThan">
      <formula>0.2</formula>
    </cfRule>
  </conditionalFormatting>
  <conditionalFormatting sqref="G37">
    <cfRule type="cellIs" dxfId="12" priority="5" stopIfTrue="1" operator="lessThanOrEqual">
      <formula>0.3</formula>
    </cfRule>
    <cfRule type="cellIs" dxfId="11" priority="6" stopIfTrue="1" operator="greaterThan">
      <formula>0.3</formula>
    </cfRule>
  </conditionalFormatting>
  <conditionalFormatting sqref="G38">
    <cfRule type="cellIs" dxfId="10" priority="7" stopIfTrue="1" operator="lessThanOrEqual">
      <formula>0.2</formula>
    </cfRule>
    <cfRule type="cellIs" dxfId="9" priority="8" stopIfTrue="1" operator="greaterThan">
      <formula>0.2</formula>
    </cfRule>
  </conditionalFormatting>
  <conditionalFormatting sqref="G40">
    <cfRule type="cellIs" dxfId="8" priority="1" stopIfTrue="1" operator="lessThanOrEqual">
      <formula>0.3</formula>
    </cfRule>
    <cfRule type="cellIs" dxfId="7" priority="2" stopIfTrue="1" operator="greaterThan">
      <formula>0.3</formula>
    </cfRule>
  </conditionalFormatting>
  <conditionalFormatting sqref="G41">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1"/>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19.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19</v>
      </c>
    </row>
    <row r="2" spans="1:12" ht="9.6" customHeight="1">
      <c r="A2" s="11"/>
    </row>
    <row r="3" spans="1:12" ht="18">
      <c r="A3" s="11" t="str">
        <f>'Profielen (minimale eisen)'!A2</f>
        <v>LOT 6 :</v>
      </c>
      <c r="B3" s="11" t="str">
        <f>'Profielen (minimale eisen)'!B2</f>
        <v>O2-Operatie</v>
      </c>
    </row>
    <row r="4" spans="1:12" ht="9" customHeight="1" thickBot="1">
      <c r="A4" s="11"/>
      <c r="B4" s="11"/>
    </row>
    <row r="5" spans="1:12" ht="15" thickBot="1">
      <c r="A5" s="10" t="s">
        <v>86</v>
      </c>
      <c r="C5" s="168">
        <f>'Criterium1.Eenheidsprijs'!C5</f>
        <v>0</v>
      </c>
      <c r="D5" s="169"/>
    </row>
    <row r="6" spans="1:12" ht="9" customHeight="1"/>
    <row r="7" spans="1:12" ht="15.6">
      <c r="A7" s="56" t="s">
        <v>87</v>
      </c>
      <c r="B7" s="57"/>
      <c r="C7" s="57"/>
      <c r="D7" s="57"/>
    </row>
    <row r="8" spans="1:12" ht="9" customHeight="1"/>
    <row r="9" spans="1:12" ht="15.6">
      <c r="A9" s="54" t="s">
        <v>50</v>
      </c>
    </row>
    <row r="10" spans="1:12">
      <c r="A10" s="52" t="s">
        <v>106</v>
      </c>
      <c r="F10" s="49" t="s">
        <v>107</v>
      </c>
      <c r="G10" s="46"/>
      <c r="H10" s="46"/>
      <c r="I10" s="46"/>
      <c r="J10" s="46"/>
      <c r="K10" s="46"/>
      <c r="L10" s="46"/>
    </row>
    <row r="11" spans="1:12" ht="15" thickBot="1"/>
    <row r="12" spans="1:12" ht="29.4" thickBot="1">
      <c r="A12" s="7" t="s">
        <v>53</v>
      </c>
      <c r="B12" s="8" t="s">
        <v>91</v>
      </c>
      <c r="C12" s="7" t="s">
        <v>92</v>
      </c>
      <c r="D12" s="15" t="s">
        <v>93</v>
      </c>
      <c r="F12" s="18" t="s">
        <v>108</v>
      </c>
      <c r="G12" s="16" t="s">
        <v>109</v>
      </c>
      <c r="H12" s="16" t="s">
        <v>110</v>
      </c>
      <c r="I12" s="16" t="s">
        <v>111</v>
      </c>
      <c r="K12" s="17" t="s">
        <v>112</v>
      </c>
      <c r="L12" s="135" t="s">
        <v>113</v>
      </c>
    </row>
    <row r="13" spans="1:12">
      <c r="A13" s="182">
        <v>1</v>
      </c>
      <c r="B13" s="185" t="s">
        <v>58</v>
      </c>
      <c r="C13" s="12" t="s">
        <v>0</v>
      </c>
      <c r="D13" s="34">
        <f>'Criterium1.Eenheidsprijs'!D15</f>
        <v>0</v>
      </c>
      <c r="F13" s="182">
        <v>501</v>
      </c>
      <c r="G13" s="25">
        <f>D13*F$13</f>
        <v>0</v>
      </c>
      <c r="H13" s="19">
        <v>0.1</v>
      </c>
      <c r="I13" s="22">
        <f>G13*H13</f>
        <v>0</v>
      </c>
      <c r="K13" s="191">
        <f>I13+I14+I15</f>
        <v>0</v>
      </c>
      <c r="L13" s="191">
        <f>K13*1.21</f>
        <v>0</v>
      </c>
    </row>
    <row r="14" spans="1:12">
      <c r="A14" s="183"/>
      <c r="B14" s="186"/>
      <c r="C14" s="13" t="s">
        <v>96</v>
      </c>
      <c r="D14" s="35">
        <f>'Criterium1.Eenheidsprijs'!D16</f>
        <v>0</v>
      </c>
      <c r="F14" s="183"/>
      <c r="G14" s="23">
        <f t="shared" ref="G14:G15" si="0">D14*F$13</f>
        <v>0</v>
      </c>
      <c r="H14" s="20">
        <v>0.5</v>
      </c>
      <c r="I14" s="23">
        <f t="shared" ref="I14:I36" si="1">G14*H14</f>
        <v>0</v>
      </c>
      <c r="K14" s="192"/>
      <c r="L14" s="192"/>
    </row>
    <row r="15" spans="1:12" ht="15" thickBot="1">
      <c r="A15" s="184"/>
      <c r="B15" s="187"/>
      <c r="C15" s="14" t="s">
        <v>97</v>
      </c>
      <c r="D15" s="36">
        <f>'Criterium1.Eenheidsprijs'!D17</f>
        <v>0</v>
      </c>
      <c r="F15" s="184"/>
      <c r="G15" s="26">
        <f t="shared" si="0"/>
        <v>0</v>
      </c>
      <c r="H15" s="21">
        <v>0.4</v>
      </c>
      <c r="I15" s="24">
        <f t="shared" si="1"/>
        <v>0</v>
      </c>
      <c r="K15" s="193"/>
      <c r="L15" s="193"/>
    </row>
    <row r="16" spans="1:12">
      <c r="A16" s="182">
        <v>2</v>
      </c>
      <c r="B16" s="185" t="s">
        <v>15</v>
      </c>
      <c r="C16" s="12" t="s">
        <v>0</v>
      </c>
      <c r="D16" s="34">
        <f>'Criterium1.Eenheidsprijs'!D18</f>
        <v>0</v>
      </c>
      <c r="F16" s="182">
        <v>501</v>
      </c>
      <c r="G16" s="25">
        <f>D16*F$16</f>
        <v>0</v>
      </c>
      <c r="H16" s="19">
        <v>0.1</v>
      </c>
      <c r="I16" s="22">
        <f t="shared" si="1"/>
        <v>0</v>
      </c>
      <c r="K16" s="191">
        <f t="shared" ref="K16" si="2">I16+I17+I18</f>
        <v>0</v>
      </c>
      <c r="L16" s="191">
        <f t="shared" ref="L16" si="3">K16*1.21</f>
        <v>0</v>
      </c>
    </row>
    <row r="17" spans="1:12">
      <c r="A17" s="183"/>
      <c r="B17" s="186"/>
      <c r="C17" s="13" t="s">
        <v>96</v>
      </c>
      <c r="D17" s="35">
        <f>'Criterium1.Eenheidsprijs'!D19</f>
        <v>0</v>
      </c>
      <c r="F17" s="183"/>
      <c r="G17" s="23">
        <f>D17*F$16</f>
        <v>0</v>
      </c>
      <c r="H17" s="20">
        <v>0.5</v>
      </c>
      <c r="I17" s="23">
        <f t="shared" si="1"/>
        <v>0</v>
      </c>
      <c r="K17" s="192"/>
      <c r="L17" s="192"/>
    </row>
    <row r="18" spans="1:12" ht="15" thickBot="1">
      <c r="A18" s="184"/>
      <c r="B18" s="187"/>
      <c r="C18" s="14" t="s">
        <v>97</v>
      </c>
      <c r="D18" s="36">
        <f>'Criterium1.Eenheidsprijs'!D20</f>
        <v>0</v>
      </c>
      <c r="F18" s="184"/>
      <c r="G18" s="27">
        <f>D18*F$16</f>
        <v>0</v>
      </c>
      <c r="H18" s="21">
        <v>0.4</v>
      </c>
      <c r="I18" s="24">
        <f t="shared" si="1"/>
        <v>0</v>
      </c>
      <c r="K18" s="194"/>
      <c r="L18" s="193"/>
    </row>
    <row r="19" spans="1:12">
      <c r="A19" s="182">
        <v>3</v>
      </c>
      <c r="B19" s="185" t="s">
        <v>16</v>
      </c>
      <c r="C19" s="12" t="s">
        <v>0</v>
      </c>
      <c r="D19" s="34">
        <f>'Criterium1.Eenheidsprijs'!D21</f>
        <v>0</v>
      </c>
      <c r="F19" s="182">
        <v>301</v>
      </c>
      <c r="G19" s="25">
        <f>D19*F$19</f>
        <v>0</v>
      </c>
      <c r="H19" s="19">
        <v>0.1</v>
      </c>
      <c r="I19" s="22">
        <f t="shared" si="1"/>
        <v>0</v>
      </c>
      <c r="K19" s="191">
        <f t="shared" ref="K19" si="4">I19+I20+I21</f>
        <v>0</v>
      </c>
      <c r="L19" s="191">
        <f t="shared" ref="L19" si="5">K19*1.21</f>
        <v>0</v>
      </c>
    </row>
    <row r="20" spans="1:12">
      <c r="A20" s="183"/>
      <c r="B20" s="186"/>
      <c r="C20" s="13" t="s">
        <v>96</v>
      </c>
      <c r="D20" s="35">
        <f>'Criterium1.Eenheidsprijs'!D22</f>
        <v>0</v>
      </c>
      <c r="F20" s="183"/>
      <c r="G20" s="23">
        <f t="shared" ref="G20:G21" si="6">D20*F$19</f>
        <v>0</v>
      </c>
      <c r="H20" s="20">
        <v>0.5</v>
      </c>
      <c r="I20" s="23">
        <f t="shared" si="1"/>
        <v>0</v>
      </c>
      <c r="K20" s="192"/>
      <c r="L20" s="192"/>
    </row>
    <row r="21" spans="1:12" ht="15" thickBot="1">
      <c r="A21" s="184"/>
      <c r="B21" s="187"/>
      <c r="C21" s="14" t="s">
        <v>97</v>
      </c>
      <c r="D21" s="36">
        <f>'Criterium1.Eenheidsprijs'!D23</f>
        <v>0</v>
      </c>
      <c r="F21" s="184"/>
      <c r="G21" s="26">
        <f t="shared" si="6"/>
        <v>0</v>
      </c>
      <c r="H21" s="21">
        <v>0.4</v>
      </c>
      <c r="I21" s="24">
        <f t="shared" si="1"/>
        <v>0</v>
      </c>
      <c r="K21" s="194"/>
      <c r="L21" s="193"/>
    </row>
    <row r="22" spans="1:12">
      <c r="A22" s="182">
        <v>4</v>
      </c>
      <c r="B22" s="185" t="s">
        <v>67</v>
      </c>
      <c r="C22" s="12" t="s">
        <v>0</v>
      </c>
      <c r="D22" s="34">
        <f>'Criterium1.Eenheidsprijs'!D24</f>
        <v>0</v>
      </c>
      <c r="F22" s="182">
        <v>301</v>
      </c>
      <c r="G22" s="25">
        <f>D22*F$22</f>
        <v>0</v>
      </c>
      <c r="H22" s="19">
        <v>0.1</v>
      </c>
      <c r="I22" s="22">
        <f t="shared" si="1"/>
        <v>0</v>
      </c>
      <c r="K22" s="191">
        <f t="shared" ref="K22" si="7">I22+I23+I24</f>
        <v>0</v>
      </c>
      <c r="L22" s="191">
        <f t="shared" ref="L22" si="8">K22*1.21</f>
        <v>0</v>
      </c>
    </row>
    <row r="23" spans="1:12">
      <c r="A23" s="183"/>
      <c r="B23" s="186"/>
      <c r="C23" s="13" t="s">
        <v>96</v>
      </c>
      <c r="D23" s="35">
        <f>'Criterium1.Eenheidsprijs'!D25</f>
        <v>0</v>
      </c>
      <c r="F23" s="183"/>
      <c r="G23" s="23">
        <f t="shared" ref="G23:G24" si="9">D23*F$22</f>
        <v>0</v>
      </c>
      <c r="H23" s="20">
        <v>0.5</v>
      </c>
      <c r="I23" s="23">
        <f t="shared" si="1"/>
        <v>0</v>
      </c>
      <c r="K23" s="192"/>
      <c r="L23" s="192"/>
    </row>
    <row r="24" spans="1:12" ht="15" thickBot="1">
      <c r="A24" s="184"/>
      <c r="B24" s="187"/>
      <c r="C24" s="14" t="s">
        <v>97</v>
      </c>
      <c r="D24" s="36">
        <f>'Criterium1.Eenheidsprijs'!D26</f>
        <v>0</v>
      </c>
      <c r="F24" s="184"/>
      <c r="G24" s="26">
        <f t="shared" si="9"/>
        <v>0</v>
      </c>
      <c r="H24" s="21">
        <v>0.4</v>
      </c>
      <c r="I24" s="24">
        <f t="shared" si="1"/>
        <v>0</v>
      </c>
      <c r="K24" s="194"/>
      <c r="L24" s="193"/>
    </row>
    <row r="25" spans="1:12">
      <c r="A25" s="182">
        <v>5</v>
      </c>
      <c r="B25" s="185" t="s">
        <v>71</v>
      </c>
      <c r="C25" s="12" t="s">
        <v>0</v>
      </c>
      <c r="D25" s="34">
        <f>'Criterium1.Eenheidsprijs'!D27</f>
        <v>0</v>
      </c>
      <c r="F25" s="182">
        <v>101</v>
      </c>
      <c r="G25" s="25">
        <f>D25*F$25</f>
        <v>0</v>
      </c>
      <c r="H25" s="19">
        <v>0.1</v>
      </c>
      <c r="I25" s="22">
        <f t="shared" si="1"/>
        <v>0</v>
      </c>
      <c r="K25" s="191">
        <f t="shared" ref="K25" si="10">I25+I26+I27</f>
        <v>0</v>
      </c>
      <c r="L25" s="191">
        <f t="shared" ref="L25" si="11">K25*1.21</f>
        <v>0</v>
      </c>
    </row>
    <row r="26" spans="1:12">
      <c r="A26" s="183"/>
      <c r="B26" s="186"/>
      <c r="C26" s="13" t="s">
        <v>96</v>
      </c>
      <c r="D26" s="35">
        <f>'Criterium1.Eenheidsprijs'!D28</f>
        <v>0</v>
      </c>
      <c r="F26" s="183"/>
      <c r="G26" s="23">
        <f t="shared" ref="G26:G27" si="12">D26*F$25</f>
        <v>0</v>
      </c>
      <c r="H26" s="20">
        <v>0.5</v>
      </c>
      <c r="I26" s="23">
        <f t="shared" si="1"/>
        <v>0</v>
      </c>
      <c r="K26" s="192"/>
      <c r="L26" s="192"/>
    </row>
    <row r="27" spans="1:12" ht="15" thickBot="1">
      <c r="A27" s="184"/>
      <c r="B27" s="187"/>
      <c r="C27" s="14" t="s">
        <v>97</v>
      </c>
      <c r="D27" s="36">
        <f>'Criterium1.Eenheidsprijs'!D29</f>
        <v>0</v>
      </c>
      <c r="F27" s="184"/>
      <c r="G27" s="26">
        <f t="shared" si="12"/>
        <v>0</v>
      </c>
      <c r="H27" s="21">
        <v>0.4</v>
      </c>
      <c r="I27" s="24">
        <f t="shared" si="1"/>
        <v>0</v>
      </c>
      <c r="K27" s="194"/>
      <c r="L27" s="193"/>
    </row>
    <row r="28" spans="1:12">
      <c r="A28" s="182">
        <v>6</v>
      </c>
      <c r="B28" s="188" t="s">
        <v>74</v>
      </c>
      <c r="C28" s="12" t="s">
        <v>0</v>
      </c>
      <c r="D28" s="34">
        <f>'Criterium1.Eenheidsprijs'!D30</f>
        <v>0</v>
      </c>
      <c r="F28" s="182">
        <v>101</v>
      </c>
      <c r="G28" s="25">
        <f>D28*F$28</f>
        <v>0</v>
      </c>
      <c r="H28" s="19">
        <v>0.1</v>
      </c>
      <c r="I28" s="22">
        <f t="shared" si="1"/>
        <v>0</v>
      </c>
      <c r="K28" s="191">
        <f t="shared" ref="K28" si="13">I28+I29+I30</f>
        <v>0</v>
      </c>
      <c r="L28" s="191">
        <f t="shared" ref="L28" si="14">K28*1.21</f>
        <v>0</v>
      </c>
    </row>
    <row r="29" spans="1:12">
      <c r="A29" s="183"/>
      <c r="B29" s="189"/>
      <c r="C29" s="13" t="s">
        <v>96</v>
      </c>
      <c r="D29" s="35">
        <f>'Criterium1.Eenheidsprijs'!D31</f>
        <v>0</v>
      </c>
      <c r="F29" s="183"/>
      <c r="G29" s="23">
        <f t="shared" ref="G29:G30" si="15">D29*F$28</f>
        <v>0</v>
      </c>
      <c r="H29" s="20">
        <v>0.5</v>
      </c>
      <c r="I29" s="23">
        <f t="shared" si="1"/>
        <v>0</v>
      </c>
      <c r="K29" s="192"/>
      <c r="L29" s="192"/>
    </row>
    <row r="30" spans="1:12" ht="15" thickBot="1">
      <c r="A30" s="184"/>
      <c r="B30" s="190"/>
      <c r="C30" s="14" t="s">
        <v>97</v>
      </c>
      <c r="D30" s="36">
        <f>'Criterium1.Eenheidsprijs'!D32</f>
        <v>0</v>
      </c>
      <c r="F30" s="184"/>
      <c r="G30" s="26">
        <f t="shared" si="15"/>
        <v>0</v>
      </c>
      <c r="H30" s="21">
        <v>0.4</v>
      </c>
      <c r="I30" s="24">
        <f t="shared" si="1"/>
        <v>0</v>
      </c>
      <c r="K30" s="194"/>
      <c r="L30" s="193"/>
    </row>
    <row r="31" spans="1:12">
      <c r="A31" s="182">
        <v>7</v>
      </c>
      <c r="B31" s="188" t="s">
        <v>77</v>
      </c>
      <c r="C31" s="12" t="s">
        <v>0</v>
      </c>
      <c r="D31" s="34">
        <f>'Criterium1.Eenheidsprijs'!D33</f>
        <v>0</v>
      </c>
      <c r="F31" s="182">
        <v>101</v>
      </c>
      <c r="G31" s="25">
        <f>D31*F$31</f>
        <v>0</v>
      </c>
      <c r="H31" s="19">
        <v>0.1</v>
      </c>
      <c r="I31" s="22">
        <f t="shared" si="1"/>
        <v>0</v>
      </c>
      <c r="K31" s="191">
        <f t="shared" ref="K31" si="16">I31+I32+I33</f>
        <v>0</v>
      </c>
      <c r="L31" s="191">
        <f t="shared" ref="L31" si="17">K31*1.21</f>
        <v>0</v>
      </c>
    </row>
    <row r="32" spans="1:12">
      <c r="A32" s="183"/>
      <c r="B32" s="189"/>
      <c r="C32" s="13" t="s">
        <v>96</v>
      </c>
      <c r="D32" s="35">
        <f>'Criterium1.Eenheidsprijs'!D34</f>
        <v>0</v>
      </c>
      <c r="F32" s="183"/>
      <c r="G32" s="23">
        <f t="shared" ref="G32:G33" si="18">D32*F$31</f>
        <v>0</v>
      </c>
      <c r="H32" s="20">
        <v>0.5</v>
      </c>
      <c r="I32" s="23">
        <f t="shared" si="1"/>
        <v>0</v>
      </c>
      <c r="K32" s="192"/>
      <c r="L32" s="192"/>
    </row>
    <row r="33" spans="1:12" ht="15" thickBot="1">
      <c r="A33" s="184"/>
      <c r="B33" s="190"/>
      <c r="C33" s="14" t="s">
        <v>97</v>
      </c>
      <c r="D33" s="36">
        <f>'Criterium1.Eenheidsprijs'!D35</f>
        <v>0</v>
      </c>
      <c r="F33" s="184"/>
      <c r="G33" s="26">
        <f t="shared" si="18"/>
        <v>0</v>
      </c>
      <c r="H33" s="21">
        <v>0.4</v>
      </c>
      <c r="I33" s="24">
        <f t="shared" si="1"/>
        <v>0</v>
      </c>
      <c r="K33" s="194"/>
      <c r="L33" s="193"/>
    </row>
    <row r="34" spans="1:12">
      <c r="A34" s="182">
        <v>8</v>
      </c>
      <c r="B34" s="185" t="s">
        <v>80</v>
      </c>
      <c r="C34" s="12" t="s">
        <v>0</v>
      </c>
      <c r="D34" s="34">
        <f>'Criterium1.Eenheidsprijs'!D36</f>
        <v>0</v>
      </c>
      <c r="F34" s="182">
        <v>101</v>
      </c>
      <c r="G34" s="44">
        <f>D34*F$34</f>
        <v>0</v>
      </c>
      <c r="H34" s="19">
        <v>0.1</v>
      </c>
      <c r="I34" s="22">
        <f t="shared" si="1"/>
        <v>0</v>
      </c>
      <c r="K34" s="191">
        <f t="shared" ref="K34" si="19">I34+I35+I36</f>
        <v>0</v>
      </c>
      <c r="L34" s="191">
        <f t="shared" ref="L34" si="20">K34*1.21</f>
        <v>0</v>
      </c>
    </row>
    <row r="35" spans="1:12">
      <c r="A35" s="183"/>
      <c r="B35" s="186"/>
      <c r="C35" s="13" t="s">
        <v>96</v>
      </c>
      <c r="D35" s="35">
        <f>'Criterium1.Eenheidsprijs'!D37</f>
        <v>0</v>
      </c>
      <c r="F35" s="183"/>
      <c r="G35" s="28">
        <f t="shared" ref="G35:G36" si="21">D35*F$34</f>
        <v>0</v>
      </c>
      <c r="H35" s="20">
        <v>0.5</v>
      </c>
      <c r="I35" s="23">
        <f t="shared" si="1"/>
        <v>0</v>
      </c>
      <c r="K35" s="192"/>
      <c r="L35" s="192"/>
    </row>
    <row r="36" spans="1:12" ht="15" thickBot="1">
      <c r="A36" s="184"/>
      <c r="B36" s="187"/>
      <c r="C36" s="14" t="s">
        <v>97</v>
      </c>
      <c r="D36" s="36">
        <f>'Criterium1.Eenheidsprijs'!D38</f>
        <v>0</v>
      </c>
      <c r="F36" s="184"/>
      <c r="G36" s="45">
        <f t="shared" si="21"/>
        <v>0</v>
      </c>
      <c r="H36" s="21">
        <v>0.4</v>
      </c>
      <c r="I36" s="24">
        <f t="shared" si="1"/>
        <v>0</v>
      </c>
      <c r="K36" s="194"/>
      <c r="L36" s="194"/>
    </row>
    <row r="37" spans="1:12">
      <c r="A37" s="182">
        <v>9</v>
      </c>
      <c r="B37" s="185" t="s">
        <v>83</v>
      </c>
      <c r="C37" s="12" t="s">
        <v>0</v>
      </c>
      <c r="D37" s="34">
        <f>'Criterium1.Eenheidsprijs'!D39</f>
        <v>0</v>
      </c>
      <c r="F37" s="182">
        <v>101</v>
      </c>
      <c r="G37" s="44">
        <f>D37*F$34</f>
        <v>0</v>
      </c>
      <c r="H37" s="19">
        <v>0.1</v>
      </c>
      <c r="I37" s="87">
        <f t="shared" ref="I37:I39" si="22">G37*H37</f>
        <v>0</v>
      </c>
      <c r="K37" s="191">
        <f t="shared" ref="K37" si="23">I37+I38+I39</f>
        <v>0</v>
      </c>
      <c r="L37" s="191">
        <f t="shared" ref="L37" si="24">K37*1.21</f>
        <v>0</v>
      </c>
    </row>
    <row r="38" spans="1:12">
      <c r="A38" s="183"/>
      <c r="B38" s="186"/>
      <c r="C38" s="13" t="s">
        <v>96</v>
      </c>
      <c r="D38" s="35">
        <f>'Criterium1.Eenheidsprijs'!D40</f>
        <v>0</v>
      </c>
      <c r="F38" s="183"/>
      <c r="G38" s="88">
        <f t="shared" ref="G38:G39" si="25">D38*F$34</f>
        <v>0</v>
      </c>
      <c r="H38" s="20">
        <v>0.5</v>
      </c>
      <c r="I38" s="88">
        <f t="shared" si="22"/>
        <v>0</v>
      </c>
      <c r="K38" s="192"/>
      <c r="L38" s="192"/>
    </row>
    <row r="39" spans="1:12" ht="15" thickBot="1">
      <c r="A39" s="184"/>
      <c r="B39" s="187"/>
      <c r="C39" s="14" t="s">
        <v>97</v>
      </c>
      <c r="D39" s="36">
        <f>'Criterium1.Eenheidsprijs'!D41</f>
        <v>0</v>
      </c>
      <c r="F39" s="184"/>
      <c r="G39" s="45">
        <f t="shared" si="25"/>
        <v>0</v>
      </c>
      <c r="H39" s="21">
        <v>0.4</v>
      </c>
      <c r="I39" s="89">
        <f t="shared" si="22"/>
        <v>0</v>
      </c>
      <c r="K39" s="194"/>
      <c r="L39" s="194"/>
    </row>
    <row r="41" spans="1:12" ht="15.6">
      <c r="H41" s="49" t="s">
        <v>114</v>
      </c>
      <c r="I41" s="50"/>
      <c r="J41" s="50"/>
      <c r="K41" s="51">
        <f>K13+K16+K19+K22+K25+K28+K31+K34+K37</f>
        <v>0</v>
      </c>
      <c r="L41" s="51">
        <f>L13+L16+L19+L22+L25+L28+L31+L34+L37</f>
        <v>0</v>
      </c>
    </row>
  </sheetData>
  <mergeCells count="46">
    <mergeCell ref="A37:A39"/>
    <mergeCell ref="B37:B39"/>
    <mergeCell ref="F37:F39"/>
    <mergeCell ref="K37:K39"/>
    <mergeCell ref="A13:A15"/>
    <mergeCell ref="B13:B15"/>
    <mergeCell ref="A16:A18"/>
    <mergeCell ref="B16:B18"/>
    <mergeCell ref="A19:A21"/>
    <mergeCell ref="B19:B21"/>
    <mergeCell ref="F25:F27"/>
    <mergeCell ref="A22:A24"/>
    <mergeCell ref="B22:B24"/>
    <mergeCell ref="A25:A27"/>
    <mergeCell ref="B25:B27"/>
    <mergeCell ref="K28:K30"/>
    <mergeCell ref="K31:K33"/>
    <mergeCell ref="K34:K36"/>
    <mergeCell ref="A31:A33"/>
    <mergeCell ref="B31:B33"/>
    <mergeCell ref="A34:A36"/>
    <mergeCell ref="B34:B36"/>
    <mergeCell ref="A28:A30"/>
    <mergeCell ref="B28:B30"/>
    <mergeCell ref="F34:F36"/>
    <mergeCell ref="F31:F33"/>
    <mergeCell ref="F28:F30"/>
    <mergeCell ref="K13:K15"/>
    <mergeCell ref="K16:K18"/>
    <mergeCell ref="K19:K21"/>
    <mergeCell ref="K22:K24"/>
    <mergeCell ref="K25:K27"/>
    <mergeCell ref="C5:D5"/>
    <mergeCell ref="F13:F15"/>
    <mergeCell ref="F16:F18"/>
    <mergeCell ref="F19:F21"/>
    <mergeCell ref="F22:F24"/>
    <mergeCell ref="L28:L30"/>
    <mergeCell ref="L31:L33"/>
    <mergeCell ref="L34:L36"/>
    <mergeCell ref="L37:L39"/>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30"/>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19</v>
      </c>
    </row>
    <row r="2" spans="1:4" ht="9.6" customHeight="1">
      <c r="A2" s="11"/>
    </row>
    <row r="3" spans="1:4" ht="18">
      <c r="A3" s="11" t="str">
        <f>'Profielen (minimale eisen)'!A2</f>
        <v>LOT 6 :</v>
      </c>
      <c r="B3" s="11" t="str">
        <f>'Profielen (minimale eisen)'!B2</f>
        <v>O2-Operatie</v>
      </c>
    </row>
    <row r="4" spans="1:4" ht="9" customHeight="1" thickBot="1">
      <c r="A4" s="11"/>
      <c r="B4" s="11"/>
    </row>
    <row r="5" spans="1:4" ht="15" thickBot="1">
      <c r="A5" s="10" t="s">
        <v>86</v>
      </c>
      <c r="C5" s="168">
        <f>Prijsscenario!C5</f>
        <v>0</v>
      </c>
      <c r="D5" s="169"/>
    </row>
    <row r="6" spans="1:4" ht="9" customHeight="1"/>
    <row r="7" spans="1:4" ht="15.6">
      <c r="A7" s="56" t="s">
        <v>115</v>
      </c>
      <c r="B7" s="57"/>
      <c r="C7" s="57"/>
      <c r="D7" s="57"/>
    </row>
    <row r="8" spans="1:4" ht="9" customHeight="1"/>
    <row r="9" spans="1:4" ht="15.6">
      <c r="A9" s="54" t="s">
        <v>50</v>
      </c>
    </row>
    <row r="10" spans="1:4" ht="15.6">
      <c r="A10" s="59" t="s">
        <v>116</v>
      </c>
    </row>
    <row r="11" spans="1:4" ht="19.5" customHeight="1">
      <c r="A11" s="195" t="s">
        <v>117</v>
      </c>
      <c r="B11" s="195"/>
    </row>
    <row r="12" spans="1:4" ht="19.5" customHeight="1">
      <c r="A12" s="195" t="s">
        <v>118</v>
      </c>
      <c r="B12" s="195"/>
    </row>
    <row r="13" spans="1:4" ht="19.5" customHeight="1">
      <c r="A13" s="195" t="s">
        <v>119</v>
      </c>
      <c r="B13" s="195"/>
    </row>
    <row r="14" spans="1:4" ht="19.5" customHeight="1">
      <c r="A14" s="195" t="s">
        <v>120</v>
      </c>
      <c r="B14" s="195"/>
    </row>
    <row r="15" spans="1:4">
      <c r="A15" s="86"/>
      <c r="B15" s="86"/>
    </row>
    <row r="16" spans="1:4" ht="15.6">
      <c r="A16" s="97" t="s">
        <v>121</v>
      </c>
    </row>
    <row r="17" spans="1:4" ht="9" customHeight="1">
      <c r="A17" s="62"/>
    </row>
    <row r="18" spans="1:4" ht="15.6">
      <c r="A18" s="60" t="s">
        <v>122</v>
      </c>
      <c r="B18" s="61"/>
      <c r="C18" s="61"/>
      <c r="D18" s="61"/>
    </row>
    <row r="19" spans="1:4" ht="46.2" customHeight="1">
      <c r="A19" s="197" t="s">
        <v>123</v>
      </c>
      <c r="B19" s="197"/>
      <c r="C19" s="197"/>
      <c r="D19" s="197"/>
    </row>
    <row r="20" spans="1:4">
      <c r="A20" s="196" t="s">
        <v>124</v>
      </c>
      <c r="B20" s="196"/>
      <c r="C20" s="196"/>
      <c r="D20" s="196"/>
    </row>
    <row r="21" spans="1:4">
      <c r="A21" s="196" t="s">
        <v>125</v>
      </c>
      <c r="B21" s="196"/>
      <c r="C21" s="196"/>
      <c r="D21" s="196"/>
    </row>
    <row r="22" spans="1:4">
      <c r="A22" s="196" t="s">
        <v>126</v>
      </c>
      <c r="B22" s="196"/>
      <c r="C22" s="196"/>
      <c r="D22" s="196"/>
    </row>
    <row r="23" spans="1:4" ht="32.700000000000003" customHeight="1">
      <c r="A23" s="196" t="s">
        <v>127</v>
      </c>
      <c r="B23" s="196"/>
      <c r="C23" s="196"/>
      <c r="D23" s="196"/>
    </row>
    <row r="24" spans="1:4" ht="36" customHeight="1">
      <c r="A24" s="196" t="s">
        <v>128</v>
      </c>
      <c r="B24" s="196"/>
      <c r="C24" s="196"/>
      <c r="D24" s="196"/>
    </row>
    <row r="25" spans="1:4" ht="30.6" customHeight="1">
      <c r="A25" s="196" t="s">
        <v>129</v>
      </c>
      <c r="B25" s="196"/>
      <c r="C25" s="196"/>
      <c r="D25" s="196"/>
    </row>
    <row r="26" spans="1:4" ht="16.2" customHeight="1">
      <c r="A26" s="196" t="s">
        <v>130</v>
      </c>
      <c r="B26" s="196"/>
      <c r="C26" s="196"/>
      <c r="D26" s="196"/>
    </row>
    <row r="27" spans="1:4">
      <c r="A27" s="196" t="s">
        <v>131</v>
      </c>
      <c r="B27" s="196"/>
      <c r="C27" s="196"/>
      <c r="D27" s="196"/>
    </row>
    <row r="28" spans="1:4">
      <c r="A28" s="196" t="s">
        <v>132</v>
      </c>
      <c r="B28" s="196"/>
      <c r="C28" s="196"/>
      <c r="D28" s="196"/>
    </row>
    <row r="29" spans="1:4">
      <c r="A29" s="196" t="s">
        <v>133</v>
      </c>
      <c r="B29" s="196"/>
      <c r="C29" s="196"/>
      <c r="D29" s="196"/>
    </row>
    <row r="30" spans="1:4">
      <c r="A30" s="196" t="s">
        <v>134</v>
      </c>
      <c r="B30" s="196"/>
      <c r="C30" s="196"/>
      <c r="D30" s="196"/>
    </row>
  </sheetData>
  <mergeCells count="17">
    <mergeCell ref="A30:D30"/>
    <mergeCell ref="A19:D19"/>
    <mergeCell ref="A29:D29"/>
    <mergeCell ref="A28:D28"/>
    <mergeCell ref="A27:D27"/>
    <mergeCell ref="A26:D26"/>
    <mergeCell ref="A25:D25"/>
    <mergeCell ref="A22:D22"/>
    <mergeCell ref="A21:D21"/>
    <mergeCell ref="A20:D20"/>
    <mergeCell ref="A24:D24"/>
    <mergeCell ref="A23:D23"/>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23.5546875" style="29" customWidth="1"/>
    <col min="4" max="4" width="23.33203125" style="29" customWidth="1"/>
    <col min="5" max="5" width="33.66406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19</v>
      </c>
    </row>
    <row r="2" spans="1:58" customFormat="1" ht="9.6" customHeight="1">
      <c r="A2" s="11"/>
    </row>
    <row r="3" spans="1:58" customFormat="1" ht="18">
      <c r="A3" s="11" t="str">
        <f>'Profielen (minimale eisen)'!A2</f>
        <v>LOT 6 :</v>
      </c>
      <c r="B3" s="11" t="str">
        <f>'Profielen (minimale eisen)'!B2</f>
        <v>O2-Operatie</v>
      </c>
    </row>
    <row r="4" spans="1:58" customFormat="1" ht="9" customHeight="1" thickBot="1">
      <c r="A4" s="11"/>
      <c r="B4" s="11"/>
    </row>
    <row r="5" spans="1:58" customFormat="1" thickBot="1">
      <c r="A5" s="10" t="s">
        <v>86</v>
      </c>
      <c r="C5" s="168">
        <f>UseCase!C5</f>
        <v>0</v>
      </c>
      <c r="D5" s="169"/>
    </row>
    <row r="6" spans="1:58" customFormat="1" ht="9" customHeight="1"/>
    <row r="7" spans="1:58" customFormat="1" ht="15.6">
      <c r="A7" s="56" t="s">
        <v>135</v>
      </c>
      <c r="B7" s="56" t="s">
        <v>115</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50</v>
      </c>
    </row>
    <row r="9" spans="1:58" customFormat="1" ht="14.4">
      <c r="A9" s="37"/>
    </row>
    <row r="10" spans="1:58" customFormat="1" ht="15.6">
      <c r="A10" s="129" t="s">
        <v>136</v>
      </c>
    </row>
    <row r="11" spans="1:58" customFormat="1" ht="14.4">
      <c r="A11" s="98" t="s">
        <v>137</v>
      </c>
    </row>
    <row r="12" spans="1:58" customFormat="1" ht="14.4">
      <c r="A12" s="98" t="s">
        <v>138</v>
      </c>
    </row>
    <row r="13" spans="1:58" customFormat="1" ht="14.4">
      <c r="A13" s="98" t="s">
        <v>139</v>
      </c>
    </row>
    <row r="14" spans="1:58" customFormat="1" ht="14.4">
      <c r="A14" s="98" t="s">
        <v>140</v>
      </c>
    </row>
    <row r="15" spans="1:58" customFormat="1" ht="14.4">
      <c r="A15" s="130" t="s">
        <v>141</v>
      </c>
    </row>
    <row r="16" spans="1:58" customFormat="1" thickBot="1">
      <c r="A16" s="130"/>
    </row>
    <row r="17" spans="1:59" customFormat="1" ht="16.2" thickBot="1">
      <c r="A17" s="139" t="s">
        <v>142</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1"/>
    </row>
    <row r="18" spans="1:59" customFormat="1" ht="16.2" thickBot="1">
      <c r="A18" s="142"/>
      <c r="B18" s="201" t="s">
        <v>143</v>
      </c>
      <c r="C18" s="202"/>
      <c r="D18" s="203"/>
      <c r="E18" s="207" t="s">
        <v>144</v>
      </c>
      <c r="F18" s="208"/>
      <c r="G18" s="208"/>
      <c r="H18" s="208"/>
      <c r="I18" s="208"/>
      <c r="J18" s="209"/>
      <c r="K18" s="210">
        <v>2023</v>
      </c>
      <c r="L18" s="211"/>
      <c r="M18" s="211"/>
      <c r="N18" s="211"/>
      <c r="O18" s="211"/>
      <c r="P18" s="211"/>
      <c r="Q18" s="211"/>
      <c r="R18" s="211"/>
      <c r="S18" s="211"/>
      <c r="T18" s="211"/>
      <c r="U18" s="211"/>
      <c r="V18" s="212"/>
      <c r="W18" s="210">
        <v>2024</v>
      </c>
      <c r="X18" s="211"/>
      <c r="Y18" s="211"/>
      <c r="Z18" s="211"/>
      <c r="AA18" s="211"/>
      <c r="AB18" s="211"/>
      <c r="AC18" s="211"/>
      <c r="AD18" s="211"/>
      <c r="AE18" s="211"/>
      <c r="AF18" s="211"/>
      <c r="AG18" s="211"/>
      <c r="AH18" s="212"/>
      <c r="AI18" s="210">
        <f>$K$24+2</f>
        <v>2025</v>
      </c>
      <c r="AJ18" s="211"/>
      <c r="AK18" s="211"/>
      <c r="AL18" s="211"/>
      <c r="AM18" s="211"/>
      <c r="AN18" s="211"/>
      <c r="AO18" s="211"/>
      <c r="AP18" s="211"/>
      <c r="AQ18" s="211"/>
      <c r="AR18" s="211"/>
      <c r="AS18" s="211"/>
      <c r="AT18" s="212"/>
      <c r="AU18" s="210">
        <f>$K$24+3</f>
        <v>2026</v>
      </c>
      <c r="AV18" s="211"/>
      <c r="AW18" s="211"/>
      <c r="AX18" s="211"/>
      <c r="AY18" s="211"/>
      <c r="AZ18" s="211"/>
      <c r="BA18" s="211"/>
      <c r="BB18" s="211"/>
      <c r="BC18" s="211"/>
      <c r="BD18" s="211"/>
      <c r="BE18" s="211"/>
      <c r="BF18" s="212"/>
      <c r="BG18" s="143"/>
    </row>
    <row r="19" spans="1:59" customFormat="1" ht="43.8" thickBot="1">
      <c r="A19" s="142"/>
      <c r="B19" s="144" t="s">
        <v>145</v>
      </c>
      <c r="C19" s="145" t="s">
        <v>146</v>
      </c>
      <c r="D19" s="158" t="s">
        <v>147</v>
      </c>
      <c r="E19" s="146" t="s">
        <v>148</v>
      </c>
      <c r="F19" s="147" t="s">
        <v>149</v>
      </c>
      <c r="G19" s="147" t="s">
        <v>150</v>
      </c>
      <c r="H19" s="148" t="s">
        <v>151</v>
      </c>
      <c r="I19" s="148" t="s">
        <v>152</v>
      </c>
      <c r="J19" s="149" t="s">
        <v>153</v>
      </c>
      <c r="K19" s="150" t="s">
        <v>154</v>
      </c>
      <c r="L19" s="151" t="s">
        <v>155</v>
      </c>
      <c r="M19" s="151" t="s">
        <v>156</v>
      </c>
      <c r="N19" s="151" t="s">
        <v>157</v>
      </c>
      <c r="O19" s="151" t="s">
        <v>158</v>
      </c>
      <c r="P19" s="151" t="s">
        <v>159</v>
      </c>
      <c r="Q19" s="151" t="s">
        <v>160</v>
      </c>
      <c r="R19" s="151" t="s">
        <v>161</v>
      </c>
      <c r="S19" s="151" t="s">
        <v>162</v>
      </c>
      <c r="T19" s="151" t="s">
        <v>163</v>
      </c>
      <c r="U19" s="151" t="s">
        <v>164</v>
      </c>
      <c r="V19" s="151" t="s">
        <v>165</v>
      </c>
      <c r="W19" s="151" t="s">
        <v>154</v>
      </c>
      <c r="X19" s="151" t="s">
        <v>155</v>
      </c>
      <c r="Y19" s="151" t="s">
        <v>4</v>
      </c>
      <c r="Z19" s="151" t="s">
        <v>9</v>
      </c>
      <c r="AA19" s="151" t="s">
        <v>5</v>
      </c>
      <c r="AB19" s="151" t="s">
        <v>6</v>
      </c>
      <c r="AC19" s="151" t="s">
        <v>10</v>
      </c>
      <c r="AD19" s="151" t="s">
        <v>7</v>
      </c>
      <c r="AE19" s="151" t="s">
        <v>11</v>
      </c>
      <c r="AF19" s="151" t="s">
        <v>3</v>
      </c>
      <c r="AG19" s="151" t="s">
        <v>1</v>
      </c>
      <c r="AH19" s="151" t="s">
        <v>12</v>
      </c>
      <c r="AI19" s="151" t="s">
        <v>8</v>
      </c>
      <c r="AJ19" s="151" t="s">
        <v>155</v>
      </c>
      <c r="AK19" s="151" t="s">
        <v>4</v>
      </c>
      <c r="AL19" s="151" t="s">
        <v>9</v>
      </c>
      <c r="AM19" s="151" t="s">
        <v>5</v>
      </c>
      <c r="AN19" s="151" t="s">
        <v>6</v>
      </c>
      <c r="AO19" s="151" t="s">
        <v>10</v>
      </c>
      <c r="AP19" s="151" t="s">
        <v>7</v>
      </c>
      <c r="AQ19" s="151" t="s">
        <v>11</v>
      </c>
      <c r="AR19" s="151" t="s">
        <v>3</v>
      </c>
      <c r="AS19" s="151" t="s">
        <v>1</v>
      </c>
      <c r="AT19" s="151" t="s">
        <v>12</v>
      </c>
      <c r="AU19" s="151" t="s">
        <v>8</v>
      </c>
      <c r="AV19" s="151" t="s">
        <v>155</v>
      </c>
      <c r="AW19" s="124" t="s">
        <v>4</v>
      </c>
      <c r="AX19" s="124" t="s">
        <v>9</v>
      </c>
      <c r="AY19" s="124" t="s">
        <v>5</v>
      </c>
      <c r="AZ19" s="124" t="s">
        <v>6</v>
      </c>
      <c r="BA19" s="124" t="s">
        <v>10</v>
      </c>
      <c r="BB19" s="124" t="s">
        <v>7</v>
      </c>
      <c r="BC19" s="124" t="s">
        <v>11</v>
      </c>
      <c r="BD19" s="124" t="s">
        <v>3</v>
      </c>
      <c r="BE19" s="124" t="s">
        <v>1</v>
      </c>
      <c r="BF19" s="124" t="s">
        <v>12</v>
      </c>
      <c r="BG19" s="143"/>
    </row>
    <row r="20" spans="1:59" customFormat="1" ht="14.4">
      <c r="A20" s="142"/>
      <c r="B20" s="121" t="s">
        <v>166</v>
      </c>
      <c r="C20" s="122" t="s">
        <v>17</v>
      </c>
      <c r="D20" s="152">
        <f t="shared" ref="D20:D21" si="0">SUM(E20:J20)</f>
        <v>1</v>
      </c>
      <c r="E20" s="112">
        <v>0.5</v>
      </c>
      <c r="F20" s="108">
        <v>0.5</v>
      </c>
      <c r="G20" s="108"/>
      <c r="H20" s="108"/>
      <c r="I20" s="108"/>
      <c r="J20" s="113"/>
      <c r="K20" s="110">
        <v>0.5</v>
      </c>
      <c r="L20" s="106"/>
      <c r="M20" s="106"/>
      <c r="N20" s="106">
        <v>0.5</v>
      </c>
      <c r="O20" s="106"/>
      <c r="P20" s="106"/>
      <c r="Q20" s="106"/>
      <c r="R20" s="106"/>
      <c r="S20" s="106"/>
      <c r="T20" s="107"/>
      <c r="U20" s="107"/>
      <c r="V20" s="107"/>
      <c r="W20" s="106"/>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43"/>
    </row>
    <row r="21" spans="1:59" customFormat="1" ht="14.4">
      <c r="A21" s="142"/>
      <c r="B21" s="101"/>
      <c r="C21" s="100" t="s">
        <v>18</v>
      </c>
      <c r="D21" s="153">
        <f t="shared" si="0"/>
        <v>2</v>
      </c>
      <c r="E21" s="114"/>
      <c r="F21" s="105"/>
      <c r="G21" s="105">
        <v>2</v>
      </c>
      <c r="H21" s="105"/>
      <c r="I21" s="105"/>
      <c r="J21" s="115"/>
      <c r="K21" s="110">
        <v>1</v>
      </c>
      <c r="L21" s="106">
        <v>1</v>
      </c>
      <c r="M21" s="106"/>
      <c r="N21" s="106"/>
      <c r="O21" s="106"/>
      <c r="P21" s="106"/>
      <c r="Q21" s="106"/>
      <c r="R21" s="106"/>
      <c r="S21" s="106"/>
      <c r="T21" s="107"/>
      <c r="U21" s="107"/>
      <c r="V21" s="107"/>
      <c r="W21" s="106"/>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43"/>
    </row>
    <row r="22" spans="1:59" customFormat="1" thickBot="1">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6"/>
    </row>
    <row r="23" spans="1:59" customFormat="1" thickBot="1">
      <c r="A23" s="98"/>
    </row>
    <row r="24" spans="1:59" ht="13.95" customHeight="1" thickBot="1">
      <c r="A24" s="30"/>
      <c r="B24" s="201" t="s">
        <v>143</v>
      </c>
      <c r="C24" s="202"/>
      <c r="D24" s="203"/>
      <c r="E24" s="204" t="s">
        <v>144</v>
      </c>
      <c r="F24" s="205"/>
      <c r="G24" s="205"/>
      <c r="H24" s="205"/>
      <c r="I24" s="205"/>
      <c r="J24" s="206"/>
      <c r="K24" s="198">
        <v>2023</v>
      </c>
      <c r="L24" s="199"/>
      <c r="M24" s="199"/>
      <c r="N24" s="199"/>
      <c r="O24" s="199"/>
      <c r="P24" s="199"/>
      <c r="Q24" s="199"/>
      <c r="R24" s="199"/>
      <c r="S24" s="199"/>
      <c r="T24" s="199"/>
      <c r="U24" s="199"/>
      <c r="V24" s="200"/>
      <c r="W24" s="198">
        <v>2024</v>
      </c>
      <c r="X24" s="199"/>
      <c r="Y24" s="199"/>
      <c r="Z24" s="199"/>
      <c r="AA24" s="199"/>
      <c r="AB24" s="199"/>
      <c r="AC24" s="199"/>
      <c r="AD24" s="199"/>
      <c r="AE24" s="199"/>
      <c r="AF24" s="199"/>
      <c r="AG24" s="199"/>
      <c r="AH24" s="200"/>
      <c r="AI24" s="198">
        <f>$K$24+2</f>
        <v>2025</v>
      </c>
      <c r="AJ24" s="199"/>
      <c r="AK24" s="199"/>
      <c r="AL24" s="199"/>
      <c r="AM24" s="199"/>
      <c r="AN24" s="199"/>
      <c r="AO24" s="199"/>
      <c r="AP24" s="199"/>
      <c r="AQ24" s="199"/>
      <c r="AR24" s="199"/>
      <c r="AS24" s="199"/>
      <c r="AT24" s="200"/>
      <c r="AU24" s="198">
        <f>$K$24+3</f>
        <v>2026</v>
      </c>
      <c r="AV24" s="199"/>
      <c r="AW24" s="199"/>
      <c r="AX24" s="199"/>
      <c r="AY24" s="199"/>
      <c r="AZ24" s="199"/>
      <c r="BA24" s="199"/>
      <c r="BB24" s="199"/>
      <c r="BC24" s="199"/>
      <c r="BD24" s="199"/>
      <c r="BE24" s="199"/>
      <c r="BF24" s="200"/>
    </row>
    <row r="25" spans="1:59" ht="33.75" customHeight="1" thickBot="1">
      <c r="A25" s="30"/>
      <c r="B25" s="136" t="s">
        <v>145</v>
      </c>
      <c r="C25" s="137" t="s">
        <v>146</v>
      </c>
      <c r="D25" s="157" t="s">
        <v>147</v>
      </c>
      <c r="E25" s="138" t="s">
        <v>167</v>
      </c>
      <c r="F25" s="119" t="s">
        <v>168</v>
      </c>
      <c r="G25" s="119" t="s">
        <v>169</v>
      </c>
      <c r="H25" s="119" t="s">
        <v>151</v>
      </c>
      <c r="I25" s="119" t="s">
        <v>152</v>
      </c>
      <c r="J25" s="120" t="s">
        <v>153</v>
      </c>
      <c r="K25" s="125" t="s">
        <v>154</v>
      </c>
      <c r="L25" s="124" t="s">
        <v>155</v>
      </c>
      <c r="M25" s="124" t="s">
        <v>156</v>
      </c>
      <c r="N25" s="124" t="s">
        <v>157</v>
      </c>
      <c r="O25" s="124" t="s">
        <v>158</v>
      </c>
      <c r="P25" s="124" t="s">
        <v>159</v>
      </c>
      <c r="Q25" s="124" t="s">
        <v>160</v>
      </c>
      <c r="R25" s="124" t="s">
        <v>161</v>
      </c>
      <c r="S25" s="124" t="s">
        <v>162</v>
      </c>
      <c r="T25" s="124" t="s">
        <v>163</v>
      </c>
      <c r="U25" s="124" t="s">
        <v>164</v>
      </c>
      <c r="V25" s="124" t="s">
        <v>165</v>
      </c>
      <c r="W25" s="124" t="s">
        <v>154</v>
      </c>
      <c r="X25" s="124" t="s">
        <v>155</v>
      </c>
      <c r="Y25" s="124" t="s">
        <v>4</v>
      </c>
      <c r="Z25" s="124" t="s">
        <v>9</v>
      </c>
      <c r="AA25" s="124" t="s">
        <v>5</v>
      </c>
      <c r="AB25" s="124" t="s">
        <v>6</v>
      </c>
      <c r="AC25" s="124" t="s">
        <v>10</v>
      </c>
      <c r="AD25" s="124" t="s">
        <v>7</v>
      </c>
      <c r="AE25" s="124" t="s">
        <v>11</v>
      </c>
      <c r="AF25" s="124" t="s">
        <v>3</v>
      </c>
      <c r="AG25" s="124" t="s">
        <v>1</v>
      </c>
      <c r="AH25" s="124" t="s">
        <v>12</v>
      </c>
      <c r="AI25" s="124" t="s">
        <v>8</v>
      </c>
      <c r="AJ25" s="124" t="s">
        <v>155</v>
      </c>
      <c r="AK25" s="124" t="s">
        <v>4</v>
      </c>
      <c r="AL25" s="124" t="s">
        <v>9</v>
      </c>
      <c r="AM25" s="124" t="s">
        <v>5</v>
      </c>
      <c r="AN25" s="124" t="s">
        <v>6</v>
      </c>
      <c r="AO25" s="124" t="s">
        <v>10</v>
      </c>
      <c r="AP25" s="124" t="s">
        <v>7</v>
      </c>
      <c r="AQ25" s="124" t="s">
        <v>11</v>
      </c>
      <c r="AR25" s="124" t="s">
        <v>3</v>
      </c>
      <c r="AS25" s="124" t="s">
        <v>1</v>
      </c>
      <c r="AT25" s="124" t="s">
        <v>12</v>
      </c>
      <c r="AU25" s="124" t="s">
        <v>8</v>
      </c>
      <c r="AV25" s="124" t="s">
        <v>155</v>
      </c>
      <c r="AW25" s="124" t="s">
        <v>4</v>
      </c>
      <c r="AX25" s="124" t="s">
        <v>9</v>
      </c>
      <c r="AY25" s="124" t="s">
        <v>5</v>
      </c>
      <c r="AZ25" s="124" t="s">
        <v>6</v>
      </c>
      <c r="BA25" s="124" t="s">
        <v>10</v>
      </c>
      <c r="BB25" s="124" t="s">
        <v>7</v>
      </c>
      <c r="BC25" s="124" t="s">
        <v>11</v>
      </c>
      <c r="BD25" s="124" t="s">
        <v>3</v>
      </c>
      <c r="BE25" s="124" t="s">
        <v>1</v>
      </c>
      <c r="BF25" s="124" t="s">
        <v>12</v>
      </c>
    </row>
    <row r="26" spans="1:59" ht="13.5" customHeight="1">
      <c r="A26" s="30"/>
      <c r="B26" s="121"/>
      <c r="C26" s="122"/>
      <c r="D26" s="123">
        <f t="shared" ref="D26:D69" si="1">SUM(E26:J26)</f>
        <v>0</v>
      </c>
      <c r="E26" s="112"/>
      <c r="F26" s="108"/>
      <c r="G26" s="108"/>
      <c r="H26" s="108"/>
      <c r="I26" s="108"/>
      <c r="J26" s="113"/>
      <c r="K26" s="110"/>
      <c r="L26" s="106"/>
      <c r="M26" s="106"/>
      <c r="N26" s="106"/>
      <c r="O26" s="106"/>
      <c r="P26" s="106"/>
      <c r="Q26" s="106"/>
      <c r="R26" s="106"/>
      <c r="S26" s="106"/>
      <c r="T26" s="107"/>
      <c r="U26" s="107"/>
      <c r="V26" s="107"/>
      <c r="W26" s="106"/>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row>
    <row r="27" spans="1:59" ht="13.5" customHeight="1">
      <c r="A27" s="30"/>
      <c r="B27" s="101"/>
      <c r="C27" s="100"/>
      <c r="D27" s="109">
        <f t="shared" si="1"/>
        <v>0</v>
      </c>
      <c r="E27" s="114"/>
      <c r="F27" s="105"/>
      <c r="G27" s="105"/>
      <c r="H27" s="105"/>
      <c r="I27" s="105"/>
      <c r="J27" s="115"/>
      <c r="K27" s="110"/>
      <c r="L27" s="106"/>
      <c r="M27" s="106"/>
      <c r="N27" s="106"/>
      <c r="O27" s="106"/>
      <c r="P27" s="106"/>
      <c r="Q27" s="106"/>
      <c r="R27" s="106"/>
      <c r="S27" s="106"/>
      <c r="T27" s="107"/>
      <c r="U27" s="107"/>
      <c r="V27" s="107"/>
      <c r="W27" s="106"/>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row>
    <row r="28" spans="1:59" ht="13.5" customHeight="1">
      <c r="A28" s="30"/>
      <c r="B28" s="101"/>
      <c r="C28" s="100"/>
      <c r="D28" s="109">
        <f t="shared" si="1"/>
        <v>0</v>
      </c>
      <c r="E28" s="114"/>
      <c r="F28" s="105"/>
      <c r="G28" s="105"/>
      <c r="H28" s="105"/>
      <c r="I28" s="105"/>
      <c r="J28" s="115"/>
      <c r="K28" s="110"/>
      <c r="L28" s="106"/>
      <c r="M28" s="106"/>
      <c r="N28" s="106"/>
      <c r="O28" s="106"/>
      <c r="P28" s="106"/>
      <c r="Q28" s="106"/>
      <c r="R28" s="106"/>
      <c r="S28" s="106"/>
      <c r="T28" s="107"/>
      <c r="U28" s="107"/>
      <c r="V28" s="107"/>
      <c r="W28" s="106"/>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row>
    <row r="29" spans="1:59" ht="13.5" customHeight="1">
      <c r="A29" s="30"/>
      <c r="B29" s="101"/>
      <c r="C29" s="100"/>
      <c r="D29" s="109">
        <f t="shared" si="1"/>
        <v>0</v>
      </c>
      <c r="E29" s="114"/>
      <c r="F29" s="105"/>
      <c r="G29" s="105"/>
      <c r="H29" s="105"/>
      <c r="I29" s="105"/>
      <c r="J29" s="115"/>
      <c r="K29" s="110"/>
      <c r="L29" s="106"/>
      <c r="M29" s="106"/>
      <c r="N29" s="106"/>
      <c r="O29" s="106"/>
      <c r="P29" s="106"/>
      <c r="Q29" s="106"/>
      <c r="R29" s="106"/>
      <c r="S29" s="106"/>
      <c r="T29" s="107"/>
      <c r="U29" s="107"/>
      <c r="V29" s="107"/>
      <c r="W29" s="106"/>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row>
    <row r="30" spans="1:59" ht="13.5" customHeight="1">
      <c r="A30" s="30"/>
      <c r="B30" s="102"/>
      <c r="C30" s="100"/>
      <c r="D30" s="109">
        <f t="shared" si="1"/>
        <v>0</v>
      </c>
      <c r="E30" s="114"/>
      <c r="F30" s="105"/>
      <c r="G30" s="105"/>
      <c r="H30" s="105"/>
      <c r="I30" s="105"/>
      <c r="J30" s="115"/>
      <c r="K30" s="110"/>
      <c r="L30" s="106"/>
      <c r="M30" s="106"/>
      <c r="N30" s="106"/>
      <c r="O30" s="106"/>
      <c r="P30" s="106"/>
      <c r="Q30" s="106"/>
      <c r="R30" s="106"/>
      <c r="S30" s="106"/>
      <c r="T30" s="107"/>
      <c r="U30" s="107"/>
      <c r="V30" s="107"/>
      <c r="W30" s="106"/>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row>
    <row r="31" spans="1:59" ht="13.5" customHeight="1">
      <c r="A31" s="30"/>
      <c r="B31" s="103"/>
      <c r="C31" s="100"/>
      <c r="D31" s="109">
        <f t="shared" si="1"/>
        <v>0</v>
      </c>
      <c r="E31" s="114"/>
      <c r="F31" s="105"/>
      <c r="G31" s="105"/>
      <c r="H31" s="105"/>
      <c r="I31" s="105"/>
      <c r="J31" s="115"/>
      <c r="K31" s="110"/>
      <c r="L31" s="106"/>
      <c r="M31" s="106"/>
      <c r="N31" s="106"/>
      <c r="O31" s="106"/>
      <c r="P31" s="106"/>
      <c r="Q31" s="106"/>
      <c r="R31" s="106"/>
      <c r="S31" s="106"/>
      <c r="T31" s="106"/>
      <c r="U31" s="106"/>
      <c r="V31" s="106"/>
      <c r="W31" s="106"/>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row>
    <row r="32" spans="1:59" ht="13.5" customHeight="1">
      <c r="A32" s="30"/>
      <c r="B32" s="102"/>
      <c r="C32" s="100"/>
      <c r="D32" s="109">
        <f t="shared" si="1"/>
        <v>0</v>
      </c>
      <c r="E32" s="114"/>
      <c r="F32" s="105"/>
      <c r="G32" s="105"/>
      <c r="H32" s="105"/>
      <c r="I32" s="105"/>
      <c r="J32" s="115"/>
      <c r="K32" s="110"/>
      <c r="L32" s="106"/>
      <c r="M32" s="106"/>
      <c r="N32" s="106"/>
      <c r="O32" s="106"/>
      <c r="P32" s="106"/>
      <c r="Q32" s="106"/>
      <c r="R32" s="106"/>
      <c r="S32" s="106"/>
      <c r="T32" s="106"/>
      <c r="U32" s="106"/>
      <c r="V32" s="106"/>
      <c r="W32" s="106"/>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row>
    <row r="33" spans="1:58" ht="13.5" customHeight="1">
      <c r="A33" s="30"/>
      <c r="B33" s="99"/>
      <c r="C33" s="100"/>
      <c r="D33" s="109">
        <f t="shared" si="1"/>
        <v>0</v>
      </c>
      <c r="E33" s="114"/>
      <c r="F33" s="105"/>
      <c r="G33" s="105"/>
      <c r="H33" s="105"/>
      <c r="I33" s="105"/>
      <c r="J33" s="115"/>
      <c r="K33" s="110"/>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row>
    <row r="34" spans="1:58" ht="13.5" customHeight="1">
      <c r="A34" s="30"/>
      <c r="B34" s="101"/>
      <c r="C34" s="100"/>
      <c r="D34" s="109">
        <f t="shared" si="1"/>
        <v>0</v>
      </c>
      <c r="E34" s="114"/>
      <c r="F34" s="105"/>
      <c r="G34" s="105"/>
      <c r="H34" s="105"/>
      <c r="I34" s="105"/>
      <c r="J34" s="115"/>
      <c r="K34" s="110"/>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row>
    <row r="35" spans="1:58" ht="13.5" customHeight="1">
      <c r="A35" s="30"/>
      <c r="B35" s="104"/>
      <c r="C35" s="100"/>
      <c r="D35" s="109">
        <f t="shared" si="1"/>
        <v>0</v>
      </c>
      <c r="E35" s="114"/>
      <c r="F35" s="105"/>
      <c r="G35" s="105"/>
      <c r="H35" s="105"/>
      <c r="I35" s="105"/>
      <c r="J35" s="115"/>
      <c r="K35" s="110"/>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row>
    <row r="36" spans="1:58" ht="13.5" customHeight="1">
      <c r="A36" s="30"/>
      <c r="B36" s="104"/>
      <c r="C36" s="100"/>
      <c r="D36" s="109">
        <f t="shared" si="1"/>
        <v>0</v>
      </c>
      <c r="E36" s="114"/>
      <c r="F36" s="105"/>
      <c r="G36" s="105"/>
      <c r="H36" s="105"/>
      <c r="I36" s="105"/>
      <c r="J36" s="115"/>
      <c r="K36" s="110"/>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row>
    <row r="37" spans="1:58" ht="13.5" customHeight="1">
      <c r="A37" s="30"/>
      <c r="B37" s="104"/>
      <c r="C37" s="100"/>
      <c r="D37" s="109">
        <f t="shared" si="1"/>
        <v>0</v>
      </c>
      <c r="E37" s="114"/>
      <c r="F37" s="105"/>
      <c r="G37" s="105"/>
      <c r="H37" s="105"/>
      <c r="I37" s="105"/>
      <c r="J37" s="115"/>
      <c r="K37" s="110"/>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row>
    <row r="38" spans="1:58" ht="13.5" customHeight="1">
      <c r="A38" s="30"/>
      <c r="B38" s="101"/>
      <c r="C38" s="100"/>
      <c r="D38" s="109">
        <f t="shared" si="1"/>
        <v>0</v>
      </c>
      <c r="E38" s="114"/>
      <c r="F38" s="105"/>
      <c r="G38" s="105"/>
      <c r="H38" s="105"/>
      <c r="I38" s="105"/>
      <c r="J38" s="115"/>
      <c r="K38" s="110"/>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row>
    <row r="39" spans="1:58" ht="13.5" customHeight="1">
      <c r="A39" s="30"/>
      <c r="B39" s="104"/>
      <c r="C39" s="100"/>
      <c r="D39" s="109">
        <f t="shared" si="1"/>
        <v>0</v>
      </c>
      <c r="E39" s="114"/>
      <c r="F39" s="105"/>
      <c r="G39" s="105"/>
      <c r="H39" s="105"/>
      <c r="I39" s="105"/>
      <c r="J39" s="115"/>
      <c r="K39" s="110"/>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row>
    <row r="40" spans="1:58" ht="13.5" customHeight="1">
      <c r="A40" s="30"/>
      <c r="B40" s="104"/>
      <c r="C40" s="100"/>
      <c r="D40" s="109">
        <f t="shared" si="1"/>
        <v>0</v>
      </c>
      <c r="E40" s="114"/>
      <c r="F40" s="105"/>
      <c r="G40" s="105"/>
      <c r="H40" s="105"/>
      <c r="I40" s="105"/>
      <c r="J40" s="115"/>
      <c r="K40" s="110"/>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row>
    <row r="41" spans="1:58" ht="13.5" customHeight="1">
      <c r="A41" s="30"/>
      <c r="B41" s="101"/>
      <c r="C41" s="100"/>
      <c r="D41" s="109">
        <f t="shared" si="1"/>
        <v>0</v>
      </c>
      <c r="E41" s="114"/>
      <c r="F41" s="105"/>
      <c r="G41" s="105"/>
      <c r="H41" s="105"/>
      <c r="I41" s="105"/>
      <c r="J41" s="115"/>
      <c r="K41" s="110"/>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row>
    <row r="42" spans="1:58" ht="13.5" customHeight="1">
      <c r="A42" s="30"/>
      <c r="B42" s="104"/>
      <c r="C42" s="100"/>
      <c r="D42" s="109">
        <f t="shared" si="1"/>
        <v>0</v>
      </c>
      <c r="E42" s="114"/>
      <c r="F42" s="105"/>
      <c r="G42" s="105"/>
      <c r="H42" s="105"/>
      <c r="I42" s="105"/>
      <c r="J42" s="115"/>
      <c r="K42" s="110"/>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row>
    <row r="43" spans="1:58" ht="13.5" customHeight="1">
      <c r="A43" s="30"/>
      <c r="B43" s="104"/>
      <c r="C43" s="100"/>
      <c r="D43" s="109">
        <f t="shared" si="1"/>
        <v>0</v>
      </c>
      <c r="E43" s="114"/>
      <c r="F43" s="105"/>
      <c r="G43" s="105"/>
      <c r="H43" s="105"/>
      <c r="I43" s="105"/>
      <c r="J43" s="115"/>
      <c r="K43" s="110"/>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row>
    <row r="44" spans="1:58" ht="13.5" customHeight="1">
      <c r="A44" s="30"/>
      <c r="B44" s="104"/>
      <c r="C44" s="100"/>
      <c r="D44" s="109">
        <f t="shared" si="1"/>
        <v>0</v>
      </c>
      <c r="E44" s="114"/>
      <c r="F44" s="105"/>
      <c r="G44" s="105"/>
      <c r="H44" s="105"/>
      <c r="I44" s="105"/>
      <c r="J44" s="115"/>
      <c r="K44" s="110"/>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row>
    <row r="45" spans="1:58" ht="13.5" customHeight="1">
      <c r="A45" s="30"/>
      <c r="B45" s="104"/>
      <c r="C45" s="100"/>
      <c r="D45" s="109">
        <f t="shared" si="1"/>
        <v>0</v>
      </c>
      <c r="E45" s="114"/>
      <c r="F45" s="105"/>
      <c r="G45" s="105"/>
      <c r="H45" s="105"/>
      <c r="I45" s="105"/>
      <c r="J45" s="115"/>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row>
    <row r="46" spans="1:58" ht="13.5" customHeight="1">
      <c r="A46" s="30"/>
      <c r="B46" s="104"/>
      <c r="C46" s="100"/>
      <c r="D46" s="109">
        <f t="shared" si="1"/>
        <v>0</v>
      </c>
      <c r="E46" s="114"/>
      <c r="F46" s="105"/>
      <c r="G46" s="105"/>
      <c r="H46" s="105"/>
      <c r="I46" s="105"/>
      <c r="J46" s="115"/>
      <c r="K46" s="110"/>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row>
    <row r="47" spans="1:58" ht="13.5" customHeight="1">
      <c r="A47" s="30"/>
      <c r="B47" s="101"/>
      <c r="C47" s="100"/>
      <c r="D47" s="109">
        <f t="shared" si="1"/>
        <v>0</v>
      </c>
      <c r="E47" s="114"/>
      <c r="F47" s="105"/>
      <c r="G47" s="105"/>
      <c r="H47" s="105"/>
      <c r="I47" s="105"/>
      <c r="J47" s="115"/>
      <c r="K47" s="110"/>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row>
    <row r="48" spans="1:58" ht="13.5" customHeight="1">
      <c r="A48" s="30"/>
      <c r="B48" s="104"/>
      <c r="C48" s="100"/>
      <c r="D48" s="109">
        <f t="shared" si="1"/>
        <v>0</v>
      </c>
      <c r="E48" s="114"/>
      <c r="F48" s="105"/>
      <c r="G48" s="105"/>
      <c r="H48" s="105"/>
      <c r="I48" s="105"/>
      <c r="J48" s="115"/>
      <c r="K48" s="110"/>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row>
    <row r="49" spans="1:58" ht="13.5" customHeight="1">
      <c r="A49" s="30"/>
      <c r="B49" s="104"/>
      <c r="C49" s="100"/>
      <c r="D49" s="109">
        <f t="shared" si="1"/>
        <v>0</v>
      </c>
      <c r="E49" s="114"/>
      <c r="F49" s="105"/>
      <c r="G49" s="105"/>
      <c r="H49" s="105"/>
      <c r="I49" s="105"/>
      <c r="J49" s="115"/>
      <c r="K49" s="110"/>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row>
    <row r="50" spans="1:58" ht="13.5" customHeight="1">
      <c r="A50" s="30"/>
      <c r="B50" s="104"/>
      <c r="C50" s="100"/>
      <c r="D50" s="109">
        <f t="shared" si="1"/>
        <v>0</v>
      </c>
      <c r="E50" s="114"/>
      <c r="F50" s="105"/>
      <c r="G50" s="105"/>
      <c r="H50" s="105"/>
      <c r="I50" s="105"/>
      <c r="J50" s="115"/>
      <c r="K50" s="110"/>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row>
    <row r="51" spans="1:58" ht="13.5" customHeight="1">
      <c r="A51" s="30"/>
      <c r="B51" s="104"/>
      <c r="C51" s="100"/>
      <c r="D51" s="109">
        <f t="shared" si="1"/>
        <v>0</v>
      </c>
      <c r="E51" s="114"/>
      <c r="F51" s="105"/>
      <c r="G51" s="105"/>
      <c r="H51" s="105"/>
      <c r="I51" s="105"/>
      <c r="J51" s="115"/>
      <c r="K51" s="11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row>
    <row r="52" spans="1:58" ht="13.5" customHeight="1">
      <c r="A52" s="30"/>
      <c r="B52" s="104"/>
      <c r="C52" s="100"/>
      <c r="D52" s="109">
        <f t="shared" si="1"/>
        <v>0</v>
      </c>
      <c r="E52" s="114"/>
      <c r="F52" s="105"/>
      <c r="G52" s="105"/>
      <c r="H52" s="105"/>
      <c r="I52" s="105"/>
      <c r="J52" s="115"/>
      <c r="K52" s="110"/>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row>
    <row r="53" spans="1:58" ht="13.5" customHeight="1">
      <c r="A53" s="30"/>
      <c r="B53" s="104"/>
      <c r="C53" s="100"/>
      <c r="D53" s="109">
        <f t="shared" si="1"/>
        <v>0</v>
      </c>
      <c r="E53" s="114"/>
      <c r="F53" s="105"/>
      <c r="G53" s="105"/>
      <c r="H53" s="105"/>
      <c r="I53" s="105"/>
      <c r="J53" s="115"/>
      <c r="K53" s="110"/>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row>
    <row r="54" spans="1:58" ht="13.5" customHeight="1">
      <c r="A54" s="30"/>
      <c r="B54" s="104"/>
      <c r="C54" s="100"/>
      <c r="D54" s="109">
        <f t="shared" si="1"/>
        <v>0</v>
      </c>
      <c r="E54" s="114"/>
      <c r="F54" s="105"/>
      <c r="G54" s="105"/>
      <c r="H54" s="105"/>
      <c r="I54" s="105"/>
      <c r="J54" s="115"/>
      <c r="K54" s="110"/>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row>
    <row r="55" spans="1:58" ht="13.5" customHeight="1">
      <c r="A55" s="30"/>
      <c r="B55" s="104"/>
      <c r="C55" s="100"/>
      <c r="D55" s="109">
        <f t="shared" si="1"/>
        <v>0</v>
      </c>
      <c r="E55" s="114"/>
      <c r="F55" s="105"/>
      <c r="G55" s="105"/>
      <c r="H55" s="105"/>
      <c r="I55" s="105"/>
      <c r="J55" s="115"/>
      <c r="K55" s="110"/>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row>
    <row r="56" spans="1:58" ht="13.5" customHeight="1">
      <c r="A56" s="30"/>
      <c r="B56" s="104"/>
      <c r="C56" s="100"/>
      <c r="D56" s="109">
        <f t="shared" si="1"/>
        <v>0</v>
      </c>
      <c r="E56" s="114"/>
      <c r="F56" s="105"/>
      <c r="G56" s="105"/>
      <c r="H56" s="105"/>
      <c r="I56" s="105"/>
      <c r="J56" s="115"/>
      <c r="K56" s="110"/>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row>
    <row r="57" spans="1:58" ht="13.5" customHeight="1">
      <c r="A57" s="30"/>
      <c r="B57" s="104"/>
      <c r="C57" s="100"/>
      <c r="D57" s="109">
        <f t="shared" si="1"/>
        <v>0</v>
      </c>
      <c r="E57" s="114"/>
      <c r="F57" s="105"/>
      <c r="G57" s="105"/>
      <c r="H57" s="105"/>
      <c r="I57" s="105"/>
      <c r="J57" s="115"/>
      <c r="K57" s="110"/>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row>
    <row r="58" spans="1:58" ht="13.5" customHeight="1">
      <c r="A58" s="30"/>
      <c r="B58" s="101"/>
      <c r="C58" s="100"/>
      <c r="D58" s="109">
        <f t="shared" si="1"/>
        <v>0</v>
      </c>
      <c r="E58" s="114"/>
      <c r="F58" s="105"/>
      <c r="G58" s="105"/>
      <c r="H58" s="105"/>
      <c r="I58" s="105"/>
      <c r="J58" s="115"/>
      <c r="K58" s="110"/>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row>
    <row r="59" spans="1:58" ht="13.5" customHeight="1">
      <c r="A59" s="30"/>
      <c r="B59" s="104"/>
      <c r="C59" s="100"/>
      <c r="D59" s="109">
        <f t="shared" si="1"/>
        <v>0</v>
      </c>
      <c r="E59" s="114"/>
      <c r="F59" s="105"/>
      <c r="G59" s="105"/>
      <c r="H59" s="105"/>
      <c r="I59" s="105"/>
      <c r="J59" s="115"/>
      <c r="K59" s="110"/>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row>
    <row r="60" spans="1:58" ht="13.5" customHeight="1">
      <c r="A60" s="30"/>
      <c r="B60" s="104"/>
      <c r="C60" s="100"/>
      <c r="D60" s="109">
        <f t="shared" si="1"/>
        <v>0</v>
      </c>
      <c r="E60" s="114"/>
      <c r="F60" s="105"/>
      <c r="G60" s="105"/>
      <c r="H60" s="105"/>
      <c r="I60" s="105"/>
      <c r="J60" s="115"/>
      <c r="K60" s="110"/>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row>
    <row r="61" spans="1:58" ht="13.5" customHeight="1">
      <c r="A61" s="30"/>
      <c r="B61" s="104"/>
      <c r="C61" s="100"/>
      <c r="D61" s="109">
        <f t="shared" si="1"/>
        <v>0</v>
      </c>
      <c r="E61" s="114"/>
      <c r="F61" s="105"/>
      <c r="G61" s="105"/>
      <c r="H61" s="105"/>
      <c r="I61" s="105"/>
      <c r="J61" s="115"/>
      <c r="K61" s="110"/>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row>
    <row r="62" spans="1:58" ht="13.5" customHeight="1">
      <c r="A62" s="30"/>
      <c r="B62" s="104"/>
      <c r="C62" s="100"/>
      <c r="D62" s="109">
        <f t="shared" si="1"/>
        <v>0</v>
      </c>
      <c r="E62" s="114"/>
      <c r="F62" s="105"/>
      <c r="G62" s="105"/>
      <c r="H62" s="105"/>
      <c r="I62" s="105"/>
      <c r="J62" s="115"/>
      <c r="K62" s="110"/>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row>
    <row r="63" spans="1:58" ht="13.5" customHeight="1">
      <c r="A63" s="30"/>
      <c r="B63" s="101"/>
      <c r="C63" s="100"/>
      <c r="D63" s="109">
        <f t="shared" si="1"/>
        <v>0</v>
      </c>
      <c r="E63" s="114"/>
      <c r="F63" s="105"/>
      <c r="G63" s="105"/>
      <c r="H63" s="105"/>
      <c r="I63" s="105"/>
      <c r="J63" s="115"/>
      <c r="K63" s="110"/>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row>
    <row r="64" spans="1:58" ht="13.5" customHeight="1">
      <c r="A64" s="30"/>
      <c r="B64" s="101"/>
      <c r="C64" s="100"/>
      <c r="D64" s="109">
        <f t="shared" si="1"/>
        <v>0</v>
      </c>
      <c r="E64" s="114"/>
      <c r="F64" s="105"/>
      <c r="G64" s="105"/>
      <c r="H64" s="105"/>
      <c r="I64" s="105"/>
      <c r="J64" s="115"/>
      <c r="K64" s="110"/>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row>
    <row r="65" spans="1:58" ht="13.5" customHeight="1">
      <c r="A65" s="30"/>
      <c r="B65" s="101"/>
      <c r="C65" s="100"/>
      <c r="D65" s="109">
        <f t="shared" si="1"/>
        <v>0</v>
      </c>
      <c r="E65" s="114"/>
      <c r="F65" s="105"/>
      <c r="G65" s="105"/>
      <c r="H65" s="105"/>
      <c r="I65" s="105"/>
      <c r="J65" s="115"/>
      <c r="K65" s="110"/>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row>
    <row r="66" spans="1:58" ht="13.5" customHeight="1">
      <c r="A66" s="30"/>
      <c r="B66" s="99"/>
      <c r="C66" s="100"/>
      <c r="D66" s="109">
        <f t="shared" si="1"/>
        <v>0</v>
      </c>
      <c r="E66" s="114"/>
      <c r="F66" s="105"/>
      <c r="G66" s="105"/>
      <c r="H66" s="105"/>
      <c r="I66" s="105"/>
      <c r="J66" s="115"/>
      <c r="K66" s="110"/>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row>
    <row r="67" spans="1:58" ht="13.5" customHeight="1">
      <c r="A67" s="30"/>
      <c r="B67" s="99"/>
      <c r="C67" s="100"/>
      <c r="D67" s="109">
        <f t="shared" si="1"/>
        <v>0</v>
      </c>
      <c r="E67" s="114"/>
      <c r="F67" s="105"/>
      <c r="G67" s="105"/>
      <c r="H67" s="105"/>
      <c r="I67" s="105"/>
      <c r="J67" s="115"/>
      <c r="K67" s="111"/>
      <c r="L67" s="107"/>
      <c r="M67" s="107"/>
      <c r="N67" s="107"/>
      <c r="O67" s="107"/>
      <c r="P67" s="107"/>
      <c r="Q67" s="107"/>
      <c r="R67" s="107"/>
      <c r="S67" s="107"/>
      <c r="T67" s="107"/>
      <c r="U67" s="107"/>
      <c r="V67" s="107"/>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row>
    <row r="68" spans="1:58" ht="13.5" customHeight="1">
      <c r="A68" s="30"/>
      <c r="B68" s="99"/>
      <c r="C68" s="100"/>
      <c r="D68" s="109">
        <f t="shared" si="1"/>
        <v>0</v>
      </c>
      <c r="E68" s="114"/>
      <c r="F68" s="105"/>
      <c r="G68" s="105"/>
      <c r="H68" s="105"/>
      <c r="I68" s="105"/>
      <c r="J68" s="115"/>
      <c r="K68" s="111"/>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row>
    <row r="69" spans="1:58" ht="13.5" customHeight="1" thickBot="1">
      <c r="A69" s="30"/>
      <c r="B69" s="33"/>
      <c r="C69" s="63">
        <f>SUM(D69:D69)</f>
        <v>0</v>
      </c>
      <c r="D69" s="109">
        <f t="shared" si="1"/>
        <v>0</v>
      </c>
      <c r="E69" s="116">
        <f t="shared" ref="E69:J69" si="2">SUM(E26:E68)</f>
        <v>0</v>
      </c>
      <c r="F69" s="117">
        <f t="shared" si="2"/>
        <v>0</v>
      </c>
      <c r="G69" s="117">
        <f t="shared" si="2"/>
        <v>0</v>
      </c>
      <c r="H69" s="117">
        <f t="shared" si="2"/>
        <v>0</v>
      </c>
      <c r="I69" s="117">
        <f t="shared" si="2"/>
        <v>0</v>
      </c>
      <c r="J69" s="118">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19</v>
      </c>
    </row>
    <row r="2" spans="1:4" ht="9.6" customHeight="1">
      <c r="A2" s="11"/>
    </row>
    <row r="3" spans="1:4" ht="18">
      <c r="A3" s="11" t="str">
        <f>'Profielen (minimale eisen)'!A2</f>
        <v>LOT 6 :</v>
      </c>
      <c r="B3" s="11" t="str">
        <f>'Profielen (minimale eisen)'!B2</f>
        <v>O2-Operatie</v>
      </c>
    </row>
    <row r="4" spans="1:4" ht="9" customHeight="1" thickBot="1">
      <c r="A4" s="11"/>
      <c r="B4" s="11"/>
    </row>
    <row r="5" spans="1:4" ht="15" thickBot="1">
      <c r="A5" s="10" t="s">
        <v>86</v>
      </c>
      <c r="C5" s="168">
        <f>'Crit. 2.A. Planning &amp; Capacity'!C5</f>
        <v>0</v>
      </c>
      <c r="D5" s="169"/>
    </row>
    <row r="6" spans="1:4" ht="9" customHeight="1"/>
    <row r="7" spans="1:4" ht="15.6">
      <c r="A7" s="56" t="s">
        <v>170</v>
      </c>
      <c r="B7" s="57"/>
      <c r="C7" s="57"/>
      <c r="D7" s="57"/>
    </row>
    <row r="8" spans="1:4" ht="9" customHeight="1"/>
    <row r="9" spans="1:4" ht="15.6">
      <c r="A9" s="54" t="s">
        <v>50</v>
      </c>
    </row>
    <row r="10" spans="1:4" ht="15.6">
      <c r="A10" s="59" t="s">
        <v>171</v>
      </c>
    </row>
    <row r="11" spans="1:4">
      <c r="A11" s="126" t="s">
        <v>172</v>
      </c>
    </row>
    <row r="12" spans="1:4">
      <c r="A12" s="126" t="s">
        <v>173</v>
      </c>
    </row>
    <row r="13" spans="1:4" ht="15.6">
      <c r="A13" s="60" t="s">
        <v>174</v>
      </c>
      <c r="B13" s="61"/>
      <c r="C13" s="61"/>
      <c r="D13" s="61"/>
    </row>
    <row r="14" spans="1:4">
      <c r="A14" s="195" t="s">
        <v>175</v>
      </c>
      <c r="B14" s="195"/>
      <c r="C14" s="195"/>
      <c r="D14" s="195"/>
    </row>
    <row r="15" spans="1:4">
      <c r="A15" s="38" t="s">
        <v>176</v>
      </c>
      <c r="C15" s="90"/>
      <c r="D15" s="90"/>
    </row>
    <row r="16" spans="1:4">
      <c r="A16" s="38" t="s">
        <v>177</v>
      </c>
      <c r="C16" s="90"/>
      <c r="D16" s="90"/>
    </row>
    <row r="17" spans="1:4">
      <c r="B17" s="85"/>
      <c r="C17" s="85"/>
      <c r="D17" s="85"/>
    </row>
    <row r="18" spans="1:4">
      <c r="A18" s="85" t="s">
        <v>178</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19</v>
      </c>
    </row>
    <row r="2" spans="1:4" ht="9.6" customHeight="1">
      <c r="A2" s="11"/>
    </row>
    <row r="3" spans="1:4" ht="18">
      <c r="A3" s="11" t="str">
        <f>'Profielen (minimale eisen)'!A2</f>
        <v>LOT 6 :</v>
      </c>
      <c r="B3" s="11" t="str">
        <f>'Profielen (minimale eisen)'!B2</f>
        <v>O2-Operatie</v>
      </c>
    </row>
    <row r="4" spans="1:4" ht="9" customHeight="1" thickBot="1">
      <c r="A4" s="11"/>
      <c r="B4" s="11"/>
    </row>
    <row r="5" spans="1:4" ht="15" thickBot="1">
      <c r="A5" s="10" t="s">
        <v>86</v>
      </c>
      <c r="C5" s="168">
        <f>'Crit. 2.A. Planning &amp; Capacity'!C5</f>
        <v>0</v>
      </c>
      <c r="D5" s="169"/>
    </row>
    <row r="6" spans="1:4" ht="9" customHeight="1"/>
    <row r="7" spans="1:4" ht="15.6">
      <c r="A7" s="56" t="s">
        <v>179</v>
      </c>
      <c r="B7" s="57"/>
      <c r="C7" s="57"/>
      <c r="D7" s="57"/>
    </row>
    <row r="8" spans="1:4" ht="9" customHeight="1"/>
    <row r="9" spans="1:4" ht="15.6">
      <c r="A9" s="54" t="s">
        <v>50</v>
      </c>
    </row>
    <row r="10" spans="1:4" ht="15.6">
      <c r="A10" s="59" t="s">
        <v>171</v>
      </c>
    </row>
    <row r="11" spans="1:4">
      <c r="A11" s="126" t="s">
        <v>172</v>
      </c>
    </row>
    <row r="12" spans="1:4">
      <c r="A12" s="126" t="s">
        <v>173</v>
      </c>
    </row>
    <row r="13" spans="1:4" ht="15.6">
      <c r="A13" s="60" t="s">
        <v>174</v>
      </c>
      <c r="B13" s="61"/>
      <c r="C13" s="61"/>
      <c r="D13" s="61"/>
    </row>
    <row r="14" spans="1:4">
      <c r="A14" s="195" t="s">
        <v>180</v>
      </c>
      <c r="B14" s="195"/>
      <c r="C14" s="195"/>
      <c r="D14" s="195"/>
    </row>
    <row r="15" spans="1:4">
      <c r="A15" s="38"/>
      <c r="B15" s="85"/>
      <c r="C15" s="85"/>
      <c r="D15" s="85"/>
    </row>
    <row r="16" spans="1:4">
      <c r="A16" s="85" t="s">
        <v>178</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6BA987-AF63-468E-BCE1-2145722E8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bd08d2d9-9168-4949-99ce-134a57f4f85d"/>
    <ds:schemaRef ds:uri="5adddd6a-6079-4cd4-852e-629de52041d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2022-09-05T12:11:20Z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