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D.PERCEEL4 (G4) Veiligheidsbeheer/"/>
    </mc:Choice>
  </mc:AlternateContent>
  <xr:revisionPtr revIDLastSave="2145" documentId="11_920981AD2A88CBB2B0FBFA11D637C4C9C6519E02" xr6:coauthVersionLast="47" xr6:coauthVersionMax="47" xr10:uidLastSave="{4B27A3C9-50A4-4E06-8493-E4E1A8232748}"/>
  <bookViews>
    <workbookView xWindow="24" yWindow="96" windowWidth="11412" windowHeight="11976" firstSheet="2"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c r="B3" i="3"/>
  <c r="B3" i="6"/>
  <c r="B3" i="4"/>
  <c r="B3" i="14"/>
  <c r="G41" i="1"/>
  <c r="G40" i="1"/>
  <c r="G38" i="1"/>
  <c r="G37" i="1"/>
  <c r="G35" i="1"/>
  <c r="G34" i="1"/>
  <c r="G32" i="1"/>
  <c r="G31" i="1"/>
  <c r="G29" i="1"/>
  <c r="G28" i="1"/>
  <c r="G26" i="1"/>
  <c r="G25" i="1"/>
  <c r="G23" i="1"/>
  <c r="G22" i="1"/>
  <c r="G20" i="1"/>
  <c r="G19" i="1"/>
  <c r="G17" i="1"/>
  <c r="G16" i="1"/>
  <c r="D21" i="6"/>
  <c r="D20" i="6"/>
  <c r="AU18" i="6"/>
  <c r="AI18" i="6"/>
  <c r="AU24" i="6"/>
  <c r="AI24" i="6"/>
  <c r="L41" i="2"/>
  <c r="K41" i="2"/>
  <c r="L37" i="2"/>
  <c r="L34" i="2"/>
  <c r="L31" i="2"/>
  <c r="L28" i="2"/>
  <c r="L25" i="2"/>
  <c r="L22" i="2"/>
  <c r="L19" i="2"/>
  <c r="L16" i="2"/>
  <c r="L13" i="2"/>
  <c r="E41" i="1"/>
  <c r="E40" i="1"/>
  <c r="E39" i="1"/>
  <c r="E38" i="1"/>
  <c r="E37" i="1"/>
  <c r="E36" i="1"/>
  <c r="E35" i="1"/>
  <c r="E34" i="1"/>
  <c r="E33" i="1"/>
  <c r="E32" i="1"/>
  <c r="E31" i="1"/>
  <c r="E30" i="1"/>
  <c r="E29" i="1"/>
  <c r="E28" i="1"/>
  <c r="E27" i="1"/>
  <c r="E26" i="1"/>
  <c r="E25" i="1"/>
  <c r="E24" i="1"/>
  <c r="E23" i="1"/>
  <c r="E22" i="1"/>
  <c r="E21" i="1"/>
  <c r="E20" i="1"/>
  <c r="E19" i="1"/>
  <c r="E18" i="1"/>
  <c r="E17" i="1"/>
  <c r="E16" i="1"/>
  <c r="E15" i="1"/>
  <c r="D34" i="2"/>
  <c r="D35" i="2"/>
  <c r="D36" i="2"/>
  <c r="D37" i="2"/>
  <c r="G37" i="2" s="1"/>
  <c r="I37" i="2" s="1"/>
  <c r="D38" i="2"/>
  <c r="G38" i="2" s="1"/>
  <c r="I38" i="2" s="1"/>
  <c r="D39" i="2"/>
  <c r="G39" i="2"/>
  <c r="I39" i="2" s="1"/>
  <c r="A3" i="14"/>
  <c r="C5" i="1"/>
  <c r="C5" i="2" s="1"/>
  <c r="C5" i="3" s="1"/>
  <c r="C5" i="6" s="1"/>
  <c r="C5" i="4" s="1"/>
  <c r="K37" i="2" l="1"/>
  <c r="C5" i="14"/>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G34" i="2"/>
  <c r="I34" i="2" s="1"/>
  <c r="G35" i="2"/>
  <c r="I35" i="2" s="1"/>
  <c r="G36" i="2"/>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69" i="6" l="1"/>
  <c r="C69" i="6" s="1"/>
  <c r="K13" i="2"/>
  <c r="K34" i="2"/>
  <c r="K22" i="2"/>
  <c r="K31" i="2"/>
  <c r="K25" i="2"/>
  <c r="K16" i="2"/>
  <c r="K28" i="2"/>
  <c r="K19" i="2"/>
</calcChain>
</file>

<file path=xl/sharedStrings.xml><?xml version="1.0" encoding="utf-8"?>
<sst xmlns="http://schemas.openxmlformats.org/spreadsheetml/2006/main" count="353" uniqueCount="171">
  <si>
    <t>Junior</t>
  </si>
  <si>
    <t>nov</t>
  </si>
  <si>
    <t>oct</t>
  </si>
  <si>
    <t>mars</t>
  </si>
  <si>
    <t>mai</t>
  </si>
  <si>
    <t>juin</t>
  </si>
  <si>
    <t>août</t>
  </si>
  <si>
    <t>janv</t>
  </si>
  <si>
    <t>avr</t>
  </si>
  <si>
    <t>juil</t>
  </si>
  <si>
    <t>sept</t>
  </si>
  <si>
    <t>déc</t>
  </si>
  <si>
    <t>%</t>
  </si>
  <si>
    <t>Use case</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</si>
  <si>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</si>
  <si>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</si>
  <si>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</si>
  <si>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</si>
  <si>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</si>
  <si>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</si>
  <si>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</si>
  <si>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</si>
  <si>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</si>
  <si>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</si>
  <si>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</si>
  <si>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</si>
  <si>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</si>
  <si>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</si>
  <si>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</si>
  <si>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</si>
  <si>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</si>
  <si>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</si>
  <si>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</si>
  <si>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</si>
  <si>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</si>
  <si>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</si>
  <si>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</si>
  <si>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</si>
  <si>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</si>
  <si>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het beheer van de beveiliging van informatiesystemen, de naleving van de regelgeving en de continuïteit van de dienstverlening van de onderneming.</t>
  </si>
  <si>
    <t>De doelstellingen voor het beheer van de informatiebeveiliging zijn:</t>
  </si>
  <si>
    <r>
      <t>·</t>
    </r>
    <r>
      <rPr>
        <sz val="7"/>
        <color theme="1"/>
        <rFont val="Times New Roman"/>
        <family val="1"/>
      </rPr>
      <t xml:space="preserve">       </t>
    </r>
    <r>
      <rPr>
        <sz val="11"/>
        <color theme="1"/>
        <rFont val="Calibri"/>
        <family val="2"/>
        <scheme val="minor"/>
      </rPr>
      <t>De verhoging van het niveau van infrastructuur- en gegevensbeveiliging;</t>
    </r>
  </si>
  <si>
    <r>
      <t>·</t>
    </r>
    <r>
      <rPr>
        <sz val="7"/>
        <color theme="1"/>
        <rFont val="Times New Roman"/>
        <family val="1"/>
      </rPr>
      <t xml:space="preserve">       </t>
    </r>
    <r>
      <rPr>
        <sz val="11"/>
        <color theme="1"/>
        <rFont val="Calibri"/>
        <family val="2"/>
        <scheme val="minor"/>
      </rPr>
      <t>De optimalisering van de informatiebeveiligingsprocessen;</t>
    </r>
  </si>
  <si>
    <r>
      <t>·</t>
    </r>
    <r>
      <rPr>
        <sz val="7"/>
        <color theme="1"/>
        <rFont val="Times New Roman"/>
        <family val="1"/>
      </rPr>
      <t xml:space="preserve">       </t>
    </r>
    <r>
      <rPr>
        <sz val="11"/>
        <color theme="1"/>
        <rFont val="Calibri"/>
        <family val="2"/>
        <scheme val="minor"/>
      </rPr>
      <t>De begeleiding op het vlak van cyberbeveiliging en gegevensbescherming.</t>
    </r>
  </si>
  <si>
    <t>De doelstelling met betrekking tot de naleving van de regelgeving is te voldoen aan de verplichtingen die worden opgelegd door de Algemene Verordening Gegevensbescherming (AVG) of andere relevante wetgeving waaraan de organisatie is onderworpen (met inbegrip van bijvoorbeeld de E-privacy" en de "Network and Information System Security (NIS)").</t>
  </si>
  <si>
    <t>De doelstellingen met betrekking tot de continuïteit van de bedrijfsdiensten omvatten:</t>
  </si>
  <si>
    <t>Het verzekeren van de terbeschikkingstelling en de instandhouding van continuïteitsplannen (crisisbeheersing, herstel en wederopbouw) om het hoofd te bieden aan grote rampen die de kritieke activiteiten van de organisatie kunnen verstoren.</t>
  </si>
  <si>
    <t>Het desgevallend aansturen van het crisisbeheersingsproces, met inbegrip van het beheer van de respons op rampen en van herstel- en wederopbouwactiviteiten.</t>
  </si>
  <si>
    <t>PERCEEL 4:</t>
  </si>
  <si>
    <t>G4-Veiligheidsbeheer</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</si>
  <si>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</si>
  <si>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</si>
  <si>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</si>
  <si>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</si>
  <si>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</si>
  <si>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</si>
  <si>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</si>
  <si>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</si>
  <si>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Technische  veiligheidsauditor</t>
  </si>
  <si>
    <t>De organisatorische beveiligingsauditor voert audits en controles van beveiligingsprocessen uit. Hij zorgt voor de naleving van 
interne beleidslijnen en voorschriften die van toepassing zijn op de organisatie. Hij controleert of het beveiligingsbeleid en de beveiligingsregels die zijn vastgesteld om 
de veiligheid te garanderen, worden uitgevoerd, nageleefd en doeltreffend zijn; hij identificeert kwetsbaarheden en stelt 
corrigerende acties voor.
x Een globale kijk hebben op het aan een audit te onderwerpen informatiesysteem, bepalen van de auditplannen binnen de organisatie 
X Doorlopende controles uitvoeren, met inbegrip van controles van documenten, verzamelen van bewijsmateriaal, toegang tot consoles en verslagen van beveiligingstools.
X Audits van veiligheidsprocessen uitvoeren en documenteren, documentatie en bewijsmateriaal analyseren, teamgesprekken voeren
X De correcte toepassing, doeltreffendheid en naleving van het  beveiligingsbeleid en de beveiligingsprocedures van het bedrijf evalueren
X De conformiteit met een norm of referentiesysteem beoordelen, vaststellen of men in aanmerking komt voor certificering;
X Rapporten schrijven met een analyse van kwetsbaarheden en lacunes en de nadruk leggen op beveiligingsrisico's en de gevolgen daarvan voor de vakgebieden.
X Aanbevelingen  formuleren om de risico's als gevolg van de vastgestelde kwetsbaarheden aan te pakken;
X Samenwerken met de IT-teams om de aanbevelingen uit te voeren;
x Dashboards opstellen op het vlak van veiligheid en conformiteit</t>
  </si>
  <si>
    <t>X Master in informatica of industrieel/burgerlijk ingenieur 
X Grondige kennis van informatiebeveiliging (ISMS);
X Grondige kennis van risicobeheer en IT-beveiliging (Firewalls, WAF, SIEM, IPS, IDS, …); 
X Kennis van BCP, DRP en de architectuurprincipes; 
X Ervaring in projectbeheer (Prince2)
X Ervaring met ISO-2700x, ISO 22301 &amp; ITIL, alsook met Outsourcing en Cloud; industriestandaarden (BCSS, ...);
X Beheersing van auditmethodologieën
X Zeer goede communicatievaardigheden;
X Zeer goed georganiseerd;
X Stipt, nauwkeurig en betrouwbaar;</t>
  </si>
  <si>
    <t>Functionaris voor gegevensbescherming (DPO)</t>
  </si>
  <si>
    <t xml:space="preserve">
Rol van adviseur:
•De verwerkingsverantwoordelijke of de verwerker en de werknemers die gegevens verwerken, informeren en adviseren over hun verplichtingen uit hoofde van deze Europese regelgeving en andere Unierechtelijke of lidstaatrechtelijke gegevensbeschermingsbepalingen;
•Richtsnoeren verstrekken over de nalevingsmethode en de beveiligingsmaatregelen die moeten worden ingevoerd voor het beheer van persoonsgegevens (om standaard het hoogst mogelijke niveau van gegevensbescherming/privacy te waarborgen);
•Desgevraagd advies verstrekken met betrekking tot de gegevensbeschermingseffectbeoordeling en toezien op de uitvoering daarvan;
•Begeleiden van departementen/diensten bij het invullen van het register van verwerkingsactiviteiten met betrekking tot persoonsgegevens;
•Bij de ontwikkeling van nieuwe producten of diensten een adviserende rol spelen met betrekking tot gegevensbeschermingsaspecten (privacy by design);
•De Directie van de organisatie informeren door middel van een actieplan en een jaarplan, aanbevelingen formuleren en advies geven.
Deel Organisatie:
•Samenwerken met de toezichthoudende overheid;
•Toezien op de naleving van de Europese regelgeving inzake gegevensbescherming, alsook op de naleving van de door de verwerkingsverantwoordelijke vastgestelde interne regels, met inbegrip van de toewijzing van verantwoordelijkheden, de bewustmaking en opleiding van het bij de verwerking betrokken personeel, en de daarmee verband houdende audits;
•Zorgen voor controle op de toewijzing van de verantwoordelijkheden, de bewustmaking en de opleiding van het personeel dat betrokken is bij verwerkingsactiviteiten en de daarmee verband houdende audits;
•Controle van het SPOC-relais tussen de burger en de Privacycommissie;
•Optreden als contactpunt voor de toezichthoudende autoriteit inzake met verwerking van persoonsgegevens verband houdende aangelegenheden, met inbegrip van de in artikel 36 van de GDPR bedoelde voorafgaande raadpleging, en, waar passend, overleg plegen.
Analyse:
•Bij de uitvoering van de eigen taken naar behoren rekening houden met het aan de gegevensverwerkingen verbonden risico, en met de aard, de omvang, de context en de doeleinden van de verwerking;
•Ondersteuning bieden bij de analyse van risico's (Privacy Impact Assessments/PIA); 
•Bespreking van de kwesties in verband met de uitvoering van de GDPR-maatregelen met operationele afdelingen (IT-diensten) en algemene diensten (personeelszaken, financiën, enz.) die een grote hoeveelheid persoonsgegevens verwerken;
•In overleg met de CISO de interne informatiebeveiligingsvoorschriften analyseren met het oog op een versterking van de cyberbeveiligingscapaciteiten (bv. risicobeheer, prioritering en vaststelling van verbeteringsoplossingen).</t>
  </si>
  <si>
    <t xml:space="preserve">Ervaring met de uitvoering van en het toezicht op bedrijfscontinuïteitsplannen,
Ervaring met operationeel risicobeheer
Een goede kennis hebben van technieken voor IT-rampenplanning en bedrijfscontinuïteitsbeheer.
Kennis van de norm ISO 22301 
Vaardigheden:
- Resultaatgericht, pragmatisch, facilitator  en goede communicator.
- Globale visie, analytisch vermogen en het nemen van initiatief </t>
  </si>
  <si>
    <t>Entreprise Risk Officer</t>
  </si>
  <si>
    <t>X Toezien op de effectiviteit van de governance-,  risicobeheersings- en controleprocessen   die zijn opgezet  om   de strategische, operationele, financiële en nalevingsdoelstellingen van de organisatie te verwezenlijken;
X De doeltreffendheid van het risicobeheer binnen de organisatie controleren en evalueren;
X De  risico's beoordelen die verbonden zijn aan het beheer van de organisatie en de manier waarop de informatie  binnen  de organisatie stroomt;
 X De toereikendheid en doeltreffendheid   van de beheerscontrolesystemen  en de daarmee   samenhangende informatiestromen binnen de organisatie
 beoordelen
X Uitvoeren van interne auditopdrachten, 
 X Bevindingen formuleren met betrekking tot het beheer   en de beheersing van de interne controle en relevante en   toepasselijke aanbevelingen voorstellen.
X Bijdragen tot de ontwikkeling  en uitvoering van een risicobeheer
X Vaststellen van een auditprogramma en  invoeren van een dashboard  voor de opvolging van de interne  en externe audits.</t>
  </si>
  <si>
    <t>beroepservaring op een of meer van de volgende gebieden: 
Interne of externe audit, Evaluatie en  kwaliteitsbeheer van interne  of externe controlesystemen, Compliance, Financiële en boekhoudkundige  risicoanalyse.
- In het bezit zijn van een certificering  als Certified Internal Auditor (CIA) of andere relevante  certificeringen  die verband houden met de functie.
- Ook beroepservaring hebben op het gebied van procesbeschrijving  en/of -verbetering, methodologie of instrumenten</t>
  </si>
  <si>
    <t>Verantwoordelijke voor de veiligheid van de informatiesystemen (RSSI-CISO)</t>
  </si>
  <si>
    <t xml:space="preserve">De verantwoordelijke voor de veiligheid van de informatiesystemen (CISO) is verantwoordelijk voor het aansturen van het cyberbeveiligingsproces voor een  
organisatorische en/of geografische perimeter binnen de organisatie. Afhankelijk van de omvang van de organisatie bepaalt of definieert hij het beleid inzake beveiliging van informatiesystemen (preventie, bescherming, detectie, veerkracht, herstel) en ziet hij erop toe dat dit beleid ook wordt toegepast. Hij verstrekt advies, bijstand, informatie, opleiding en waarschuwingen, met name aan de vakgebieddirecteurs en/of de directie van zijn perimeter.
X De strategische cyberbeveiligingsassen en -doelstellingen voor een afgebakende perimeter bepalen;
X Het IS-beveiligingsbeleid vaststellen en handhaven in samenwerking met de belanghebbenden;
X Een jaarlijks of meerjarig actieplan voor de perimeter vaststellen;
X Bijdragen tot de vaststelling van de organisatie voor cyberbeveiliging binnen zijn instelling en leiding geven aan deze organisatie;
X De ontwikkelingen op het gebied van regelgeving en techniek op het eigen terrein volgen; zorgen voor betrekkingen met de actoren in de eigen activiteitensector op het gebied van cyberveiligheid;
X De stuurstructuren voor veiligheidsactieplannen binnen de entiteiten organiseren;
X De organisatorische en technische maatregelen bepalen die moeten worden uitgevoerd om de beveiligingsdoelstellingen te verwezenlijken
X De veiligheidscultuur onder gebruikers en besluitvormers verspreiden;
X Het niveau van de beveiliging binnen de eigen perimeter evalueren, met name door periodieke audits en permanente controles uit te voeren;
X Controleren of het beleid en de regels inzake IS-beveiliging binnen de perimeter worden toegepast;
X Erop toezien dat de voorziening  voor veiligheidscrisisbeheer operationeel is;
X Deelnemen aan de uitvoering van bedrijfscontinuïteitsplannen en een strategie voor cyberveerkracht voorstellen;
X Regelmatig verslag uitbrengen aan de eigen hiërarchie over het huidige niveau van dekking van het IS-beveiligingsrisico
X De rol van adviseur vervullen voor de eigen hiërarchie en voor de vakgebieden binnen de eigen perimeter.
</t>
  </si>
  <si>
    <t xml:space="preserve">•	Master in informatica of industrieel/burgerlijk ingenieur met minimaal 5 jaar relevante ervaring in een soortgelijke functie;
•	Grondige kennis van informatiebeveiliging (ISMS);
•	Grondige kennis van risicobeheer en IT-beveiliging (Firewalls, WAF, SIEM, IPS, IDS, …); 
•	Kennis van BCP, DRP, PenTest en Forensic; 
•	Ervaring in projectbeheer (Prince2)
•	Ervaring met ISO-2700x, ISO 22301 &amp; ITIL, alsook met Outsourcing en Cloud;
•	Zeer goede communicatievaardigheden;
•	Zeer goed georganiseerd;
•	Stipt, nauwkeurig en betrouwbaar;
</t>
  </si>
  <si>
    <t>veiligheidsconsulent</t>
  </si>
  <si>
    <t xml:space="preserve">De consultant zal deel uitmaken van het DPO-team of meewerken aan de tenuitvoerlegging van de voorschriften van de verordening bij de klanten van het CIBG, namelijk: adviseren over en toezien op de toepassing en naleving van de GDPR-regels inzake het beheer van persoonsgegevens binnen een overheidsinstantie (als onderdeel van het DPO-team) en/of uitvoering geven aan de procedures, het verwerkingsregister, enz. die vastgelegd werd (in het kader van de implementatie).
</t>
  </si>
  <si>
    <t>•	Universitaire opleiding met ten minste 5 jaar ervaring op het gebied van informatiebeveiliging, IT-recht of nieuwe technologieën;
•	Een grondige kennis hebben van de praktijken op het vlak van gegevensbescherming;
•	Zeer goede kennis van risico-identificatie, -analyse en -beheer;
•	Zeer goede communicatie- en onderhandelingsvaardigheden;
•	Stipt, nauwkeurig en betrouwbaar;</t>
  </si>
  <si>
    <t xml:space="preserve">Beveiligingsarchitect </t>
  </si>
  <si>
    <t>X De strategie voor beveiligingsarchitecturen voor informatiesystemen bepalen samen met de algemene bedrijfsstrategie en bijdragen tot de uitvoering van de beginselen van het algemene beveiligingsmodel
X Adviseren over de keuze van technische  oplossingen en aanbevelen van veilige architecturen voor een of meer informatiesystemen;  waar nodig zorgen voor naleving van de regelgeving.
X De bestaande architectuur regelmatig herzien, de lacunes vaststellen en aanbevelingen doen voor het verbeteren van de veiligheid
X Adviseren over het gebruik en de combinatie van bestaande beveiligingsmiddelen en analyseren van de beveiligingsrisico's die gepaard gaan met de invoering van nieuwe technologieën  of informatiesystemen
X Samenwerken met de technische beveiligingsspecialisten om een totaalbeeld van de beveiliging te consolideren</t>
  </si>
  <si>
    <t>·        Ervaring in gegevensarchitectuur, bij voorkeur in een complexe omgeving met veel stakeholders.
·        Goede kennis van de praktijken en "frameworks" van data governance (DMBOK, ...).
·        Goede kennis van de GDPR-regelgeving.
- Kennis van de BIZZDESIGN-tool is een pluspunt.
- Relationele vaardigheden (executive-niveau) en het vermogen tot onderhandelen, overtuigen en mobiliseren van belanghebbende partijen
- Schrijfvaardigheid (bestuurlijke documenten)
- Analytische en strategische diagnostische vaardigheden</t>
  </si>
  <si>
    <t>Business Continuity Officer</t>
  </si>
  <si>
    <t>X Ontwikkelen en onderhouden van een algemene bedrijfscontinuïteitsstrategie voor de organisatie, in overeenstemming met de visie en de contextuele veranderingen in het bedrijf.
X De essentiële continuïteitsplannen voor de organisatie in geval van een belangrijke gebeurtenis of crisis vaststellen, rekening houdend met de infrastructuur, de middelen, het wettelijk kader en de operationele doelstellingen,
X De vastgestelde continuïteitsplannen coördineren, monitoren, testen en aanpassen  in nauwe samenwerking met hun coördinatoren,  de verschillende betrokken departementen en de relevante IT-infrastructuurteams,
X Plannen van en toezicht houden op  crisis-, continuïteits- en hersteloefeningen om een passend niveau  van bekwaamheid en paraatheid in het bedrijf te waarborgen en te handhaven,
Meten van de maturiteit van het bedrijfscontinuïteitsbeheer  van de organisatie en aanbevelen van verbeteringen die gelijke tred houden met de groei, de veranderingen en de capaciteit van de onderneming,
X In geval van een crisis, crisisteams ondersteunen om de meest geschikte beslissingen te nemen.</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</si>
  <si>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</si>
  <si>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</si>
  <si>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</si>
  <si>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</si>
  <si>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</si>
  <si>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</si>
  <si>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</si>
  <si>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</si>
  <si>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</si>
  <si>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</si>
  <si>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</si>
  <si>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</si>
  <si>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</si>
  <si>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</si>
  <si>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</si>
  <si>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</si>
  <si>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Technisch  veiligheidsauditor</t>
  </si>
  <si>
    <t xml:space="preserve">Medior </t>
  </si>
  <si>
    <t>Senior</t>
  </si>
  <si>
    <t>Veiligheidsconsulent</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</si>
  <si>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</si>
  <si>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</si>
  <si>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</si>
  <si>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</si>
  <si>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</si>
  <si>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</si>
  <si>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</si>
  <si>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</si>
  <si>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</si>
  <si>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</si>
  <si>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</si>
  <si>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</si>
  <si>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</si>
  <si>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</si>
  <si>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</si>
  <si>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</si>
  <si>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</si>
  <si>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</si>
  <si>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</si>
  <si>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</si>
  <si>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</si>
  <si>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</si>
  <si>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</si>
  <si>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</si>
  <si>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</si>
  <si>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Een van onze partners wil een proces van voortdurende verbetering op het gebied van informatiebeveiliging aangaan. Het doel zou zijn haar te kunnen ondersteunen bij het verkrijgen van de ISO 27001-certificering binnen de komende twee jaar. Opgelet: de persoon die met deze taak is belast, moet de informatiebeveiligingsverantwoordelijke worden. Deze laatste heeft geen specifieke kennis van informatiebeveiliging.</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</si>
  <si>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</si>
  <si>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</si>
  <si>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</si>
  <si>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</si>
  <si>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</si>
  <si>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</si>
  <si>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</si>
  <si>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</si>
  <si>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</si>
  <si>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</si>
  <si>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</si>
  <si>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</si>
  <si>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</si>
  <si>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</si>
  <si>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</si>
  <si>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</si>
  <si>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</si>
  <si>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</si>
  <si>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</si>
  <si>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</si>
  <si>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</si>
  <si>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</si>
  <si>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</si>
  <si>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</si>
  <si>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</si>
  <si>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</si>
  <si>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</si>
  <si>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</si>
  <si>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</si>
  <si>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</si>
  <si>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</si>
  <si>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</si>
  <si>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</si>
  <si>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</si>
  <si>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</si>
  <si>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</si>
  <si>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</si>
  <si>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</si>
  <si>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</si>
  <si>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</si>
  <si>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dit project denkt uit te voeren?</t>
  </si>
  <si>
    <r>
      <t>a.</t>
    </r>
    <r>
      <rPr>
        <sz val="7"/>
        <color theme="1"/>
        <rFont val="Times New Roman"/>
        <family val="1"/>
      </rPr>
      <t xml:space="preserve">      </t>
    </r>
    <r>
      <rPr>
        <sz val="11"/>
        <color theme="1"/>
        <rFont val="Calibri"/>
        <family val="2"/>
        <scheme val="minor"/>
      </rPr>
      <t>Welke benadering?</t>
    </r>
  </si>
  <si>
    <r>
      <t>b.</t>
    </r>
    <r>
      <rPr>
        <sz val="7"/>
        <color theme="1"/>
        <rFont val="Times New Roman"/>
        <family val="1"/>
      </rPr>
      <t xml:space="preserve">      </t>
    </r>
    <r>
      <rPr>
        <sz val="11"/>
        <color theme="1"/>
        <rFont val="Calibri"/>
        <family val="2"/>
        <scheme val="minor"/>
      </rPr>
      <t>Welke methodologie?</t>
    </r>
  </si>
  <si>
    <r>
      <t>c.</t>
    </r>
    <r>
      <rPr>
        <sz val="7"/>
        <color theme="1"/>
        <rFont val="Times New Roman"/>
        <family val="1"/>
      </rPr>
      <t xml:space="preserve">      </t>
    </r>
    <r>
      <rPr>
        <sz val="11"/>
        <color theme="1"/>
        <rFont val="Calibri"/>
        <family val="2"/>
        <scheme val="minor"/>
      </rPr>
      <t>Welke opleidingstools?</t>
    </r>
  </si>
  <si>
    <t xml:space="preserve">Antwoord: </t>
  </si>
  <si>
    <r>
      <t>CRIT</t>
    </r>
    <r>
      <rPr>
        <b/>
        <sz val="12"/>
        <color theme="0"/>
        <rFont val="Calibri"/>
        <family val="2"/>
      </rPr>
      <t>E</t>
    </r>
    <r>
      <rPr>
        <b/>
        <sz val="12"/>
        <color theme="0"/>
        <rFont val="Calibri"/>
        <family val="2"/>
        <scheme val="minor"/>
      </rPr>
      <t>RIUM 2.B.: VRAGENLIJST Q2</t>
    </r>
  </si>
  <si>
    <t xml:space="preserve">2.     Beschrijf de concrete deliverables die tijdens de begeleidingsopdracht geproduceerd zullen worden.  In welke vorm zullen ze overgedragen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</si>
</sst>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1">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0" fillId="0" borderId="0" xfId="0" applyFont="1" applyAlignment="1">
      <alignment vertical="center"/>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0" fillId="0" borderId="32" xfId="0" applyBorder="1" applyAlignment="1">
      <alignment vertical="center" wrapText="1"/>
    </xf>
    <xf numFmtId="164" fontId="0" fillId="0" borderId="22" xfId="0" applyNumberFormat="1" applyFill="1" applyBorder="1"/>
    <xf numFmtId="0" fontId="29" fillId="0" borderId="0" xfId="0" applyFont="1" applyAlignment="1">
      <alignment vertical="center"/>
    </xf>
    <xf numFmtId="0" fontId="39" fillId="0" borderId="0" xfId="0" quotePrefix="1" applyFont="1" applyAlignment="1">
      <alignment vertical="center"/>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43" fillId="5" borderId="58" xfId="2" applyFont="1" applyFill="1" applyBorder="1" applyAlignment="1">
      <alignment horizontal="center" vertical="center" wrapText="1"/>
    </xf>
    <xf numFmtId="0" fontId="43"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4"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5" fillId="16" borderId="58" xfId="2" applyFont="1" applyFill="1" applyBorder="1" applyAlignment="1">
      <alignment horizontal="center" vertical="center" wrapText="1"/>
    </xf>
    <xf numFmtId="0" fontId="45"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0" fillId="0" borderId="0" xfId="0" applyAlignment="1">
      <alignment horizontal="justify" vertical="center"/>
    </xf>
    <xf numFmtId="0" fontId="46" fillId="0" borderId="0" xfId="0" applyFont="1" applyAlignment="1">
      <alignment horizontal="justify" vertical="center"/>
    </xf>
    <xf numFmtId="0" fontId="47"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2" xfId="0" applyNumberForma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election activeCell="B18" sqref="B18"/>
    </sheetView>
  </sheetViews>
  <sheetFormatPr defaultColWidth="11.5546875" defaultRowHeight="12.6"/>
  <cols>
    <col min="1" max="1" width="46.6640625" style="66" customWidth="1"/>
    <col min="2" max="2" width="174.6640625" style="66" customWidth="1"/>
    <col min="3" max="16384" width="11.5546875" style="66"/>
  </cols>
  <sheetData>
    <row r="1" spans="1:4" ht="18">
      <c r="A1" s="11" t="s">
        <v>16</v>
      </c>
    </row>
    <row r="3" spans="1:4" ht="16.2">
      <c r="A3" s="65" t="s">
        <v>17</v>
      </c>
      <c r="C3" s="67"/>
      <c r="D3" s="67"/>
    </row>
    <row r="4" spans="1:4" ht="16.2">
      <c r="A4" s="66" t="s">
        <v>18</v>
      </c>
      <c r="C4" s="67"/>
      <c r="D4" s="67"/>
    </row>
    <row r="5" spans="1:4" ht="16.2">
      <c r="A5" s="66" t="s">
        <v>19</v>
      </c>
      <c r="C5" s="67"/>
      <c r="D5" s="67"/>
    </row>
    <row r="6" spans="1:4" ht="16.2">
      <c r="A6" s="66" t="s">
        <v>20</v>
      </c>
      <c r="C6" s="67"/>
      <c r="D6" s="67"/>
    </row>
    <row r="7" spans="1:4" ht="16.2">
      <c r="A7" s="66" t="s">
        <v>21</v>
      </c>
      <c r="C7" s="67"/>
      <c r="D7" s="67"/>
    </row>
    <row r="8" spans="1:4" ht="16.2">
      <c r="A8" s="66" t="s">
        <v>22</v>
      </c>
      <c r="C8" s="67"/>
      <c r="D8" s="67"/>
    </row>
    <row r="9" spans="1:4" ht="22.95" customHeight="1" thickBot="1">
      <c r="A9" s="60" t="s">
        <v>23</v>
      </c>
      <c r="C9" s="67"/>
      <c r="D9" s="67"/>
    </row>
    <row r="10" spans="1:4" ht="22.95" customHeight="1">
      <c r="A10" s="68" t="s">
        <v>24</v>
      </c>
      <c r="B10" s="69"/>
      <c r="C10" s="67"/>
      <c r="D10" s="67"/>
    </row>
    <row r="11" spans="1:4" ht="22.95" customHeight="1">
      <c r="A11" s="70" t="s">
        <v>25</v>
      </c>
      <c r="B11" s="71"/>
      <c r="C11" s="67"/>
      <c r="D11" s="67"/>
    </row>
    <row r="12" spans="1:4" ht="22.95" customHeight="1">
      <c r="A12" s="72" t="s">
        <v>26</v>
      </c>
      <c r="B12" s="73"/>
      <c r="C12" s="67"/>
      <c r="D12" s="67"/>
    </row>
    <row r="13" spans="1:4" ht="22.95" customHeight="1">
      <c r="A13" s="70" t="s">
        <v>27</v>
      </c>
      <c r="B13" s="71"/>
      <c r="C13" s="67"/>
      <c r="D13" s="67"/>
    </row>
    <row r="14" spans="1:4" ht="22.95" customHeight="1">
      <c r="A14" s="70" t="s">
        <v>28</v>
      </c>
      <c r="B14" s="71"/>
      <c r="C14" s="67"/>
      <c r="D14" s="67"/>
    </row>
    <row r="15" spans="1:4" ht="22.95" customHeight="1">
      <c r="A15" s="70" t="s">
        <v>29</v>
      </c>
      <c r="B15" s="71"/>
      <c r="C15" s="67"/>
      <c r="D15" s="67"/>
    </row>
    <row r="16" spans="1:4" ht="22.95" customHeight="1" thickBot="1">
      <c r="A16" s="74" t="s">
        <v>30</v>
      </c>
      <c r="B16" s="75"/>
    </row>
    <row r="17" spans="2:2">
      <c r="B17" s="76"/>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25"/>
  <sheetViews>
    <sheetView topLeftCell="A6" zoomScale="80" zoomScaleNormal="80" workbookViewId="0">
      <selection activeCell="C14" sqref="C14:C25"/>
    </sheetView>
  </sheetViews>
  <sheetFormatPr defaultColWidth="9.33203125" defaultRowHeight="14.4"/>
  <cols>
    <col min="1" max="1" width="17.33203125" style="79" bestFit="1" customWidth="1"/>
    <col min="2" max="2" width="5.6640625" style="79" bestFit="1" customWidth="1"/>
    <col min="3" max="3" width="80" style="82" customWidth="1"/>
    <col min="4" max="4" width="4.6640625" style="79" bestFit="1" customWidth="1"/>
    <col min="5" max="5" width="4" style="82" customWidth="1"/>
    <col min="6" max="16384" width="9.33203125" style="82"/>
  </cols>
  <sheetData>
    <row r="1" spans="1:4" ht="18">
      <c r="A1" s="11" t="s">
        <v>16</v>
      </c>
    </row>
    <row r="2" spans="1:4" ht="18">
      <c r="A2" s="11"/>
    </row>
    <row r="3" spans="1:4" s="79" customFormat="1">
      <c r="A3" s="77" t="s">
        <v>31</v>
      </c>
      <c r="B3" s="78" t="s">
        <v>12</v>
      </c>
      <c r="C3" s="77" t="s">
        <v>32</v>
      </c>
      <c r="D3" s="78" t="s">
        <v>12</v>
      </c>
    </row>
    <row r="5" spans="1:4">
      <c r="A5" s="94" t="s">
        <v>33</v>
      </c>
      <c r="B5" s="80">
        <v>60</v>
      </c>
      <c r="C5" s="81" t="s">
        <v>34</v>
      </c>
      <c r="D5" s="80">
        <v>60</v>
      </c>
    </row>
    <row r="6" spans="1:4">
      <c r="B6" s="83"/>
      <c r="D6" s="83"/>
    </row>
    <row r="7" spans="1:4">
      <c r="A7" s="95" t="s">
        <v>35</v>
      </c>
      <c r="B7" s="80">
        <v>40</v>
      </c>
      <c r="C7" s="84" t="s">
        <v>13</v>
      </c>
      <c r="D7" s="80">
        <v>30</v>
      </c>
    </row>
    <row r="8" spans="1:4">
      <c r="B8" s="83"/>
      <c r="C8" s="84" t="s">
        <v>36</v>
      </c>
      <c r="D8" s="80">
        <v>10</v>
      </c>
    </row>
    <row r="10" spans="1:4" s="85" customFormat="1">
      <c r="A10" s="79"/>
      <c r="B10" s="82"/>
      <c r="C10" s="95" t="s">
        <v>37</v>
      </c>
      <c r="D10" s="96">
        <f>SUM(D5:D8)</f>
        <v>100</v>
      </c>
    </row>
    <row r="11" spans="1:4">
      <c r="B11" s="82"/>
    </row>
    <row r="12" spans="1:4">
      <c r="B12" s="82"/>
    </row>
    <row r="13" spans="1:4">
      <c r="B13" s="82"/>
    </row>
    <row r="14" spans="1:4" ht="28.8">
      <c r="A14" s="95" t="s">
        <v>38</v>
      </c>
      <c r="B14" s="82"/>
      <c r="C14" s="160" t="s">
        <v>39</v>
      </c>
    </row>
    <row r="15" spans="1:4">
      <c r="C15" s="160"/>
    </row>
    <row r="16" spans="1:4">
      <c r="C16" s="160" t="s">
        <v>40</v>
      </c>
    </row>
    <row r="17" spans="3:3">
      <c r="C17" s="161" t="s">
        <v>41</v>
      </c>
    </row>
    <row r="18" spans="3:3">
      <c r="C18" s="161" t="s">
        <v>42</v>
      </c>
    </row>
    <row r="19" spans="3:3">
      <c r="C19" s="161" t="s">
        <v>43</v>
      </c>
    </row>
    <row r="20" spans="3:3">
      <c r="C20" s="160"/>
    </row>
    <row r="21" spans="3:3" ht="57.6">
      <c r="C21" s="160" t="s">
        <v>44</v>
      </c>
    </row>
    <row r="22" spans="3:3">
      <c r="C22" s="160"/>
    </row>
    <row r="23" spans="3:3">
      <c r="C23" s="160" t="s">
        <v>45</v>
      </c>
    </row>
    <row r="24" spans="3:3" ht="43.2">
      <c r="C24" s="160" t="s">
        <v>46</v>
      </c>
    </row>
    <row r="25" spans="3:3">
      <c r="C25" t="s">
        <v>47</v>
      </c>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D16"/>
  <sheetViews>
    <sheetView tabSelected="1" topLeftCell="A15" zoomScale="70" zoomScaleNormal="70" workbookViewId="0">
      <selection activeCell="B16" sqref="B16"/>
    </sheetView>
  </sheetViews>
  <sheetFormatPr defaultColWidth="9.33203125" defaultRowHeight="14.4"/>
  <cols>
    <col min="1" max="1" width="10.33203125" customWidth="1"/>
    <col min="2" max="2" width="27.6640625" customWidth="1"/>
    <col min="3" max="3" width="111.6640625" customWidth="1"/>
    <col min="4" max="4" width="79.33203125" customWidth="1"/>
  </cols>
  <sheetData>
    <row r="1" spans="1:4" ht="18">
      <c r="A1" s="11" t="s">
        <v>16</v>
      </c>
    </row>
    <row r="2" spans="1:4" ht="22.2" customHeight="1">
      <c r="A2" s="42" t="s">
        <v>48</v>
      </c>
      <c r="B2" s="43" t="s">
        <v>49</v>
      </c>
    </row>
    <row r="3" spans="1:4" ht="22.2" customHeight="1">
      <c r="A3" s="166" t="s">
        <v>50</v>
      </c>
      <c r="B3" s="166"/>
      <c r="C3" s="166"/>
      <c r="D3" s="166"/>
    </row>
    <row r="4" spans="1:4" ht="22.2" customHeight="1">
      <c r="A4" s="59" t="s">
        <v>51</v>
      </c>
      <c r="B4" s="56"/>
      <c r="C4" s="40"/>
      <c r="D4" s="40"/>
    </row>
    <row r="5" spans="1:4" ht="22.2" customHeight="1">
      <c r="A5" s="60" t="s">
        <v>52</v>
      </c>
      <c r="B5" s="56"/>
      <c r="C5" s="40"/>
      <c r="D5" s="40"/>
    </row>
    <row r="6" spans="1:4" s="40" customFormat="1" ht="22.2" customHeight="1">
      <c r="A6" s="54" t="s">
        <v>53</v>
      </c>
      <c r="B6" s="41"/>
    </row>
    <row r="7" spans="1:4" ht="15.6">
      <c r="A7" s="48" t="s">
        <v>54</v>
      </c>
      <c r="B7" s="49" t="s">
        <v>55</v>
      </c>
      <c r="C7" s="49" t="s">
        <v>56</v>
      </c>
      <c r="D7" s="49" t="s">
        <v>57</v>
      </c>
    </row>
    <row r="8" spans="1:4" ht="331.2" customHeight="1">
      <c r="A8" s="44">
        <v>1</v>
      </c>
      <c r="B8" s="128" t="s">
        <v>58</v>
      </c>
      <c r="C8" s="129" t="s">
        <v>59</v>
      </c>
      <c r="D8" s="129" t="s">
        <v>60</v>
      </c>
    </row>
    <row r="9" spans="1:4" ht="409.6">
      <c r="A9" s="44">
        <v>2</v>
      </c>
      <c r="B9" s="128" t="s">
        <v>61</v>
      </c>
      <c r="C9" s="129" t="s">
        <v>62</v>
      </c>
      <c r="D9" s="128" t="s">
        <v>63</v>
      </c>
    </row>
    <row r="10" spans="1:4" ht="187.2">
      <c r="A10" s="44">
        <v>3</v>
      </c>
      <c r="B10" s="128" t="s">
        <v>64</v>
      </c>
      <c r="C10" s="128" t="s">
        <v>65</v>
      </c>
      <c r="D10" s="128" t="s">
        <v>66</v>
      </c>
    </row>
    <row r="11" spans="1:4" ht="328.2" customHeight="1">
      <c r="A11" s="44">
        <v>4</v>
      </c>
      <c r="B11" s="128" t="s">
        <v>67</v>
      </c>
      <c r="C11" s="129" t="s">
        <v>68</v>
      </c>
      <c r="D11" s="129" t="s">
        <v>69</v>
      </c>
    </row>
    <row r="12" spans="1:4" ht="86.4">
      <c r="A12" s="44">
        <v>5</v>
      </c>
      <c r="B12" s="128" t="s">
        <v>70</v>
      </c>
      <c r="C12" s="129" t="s">
        <v>71</v>
      </c>
      <c r="D12" s="129" t="s">
        <v>72</v>
      </c>
    </row>
    <row r="13" spans="1:4" ht="129.6">
      <c r="A13" s="44">
        <v>6</v>
      </c>
      <c r="B13" s="128" t="s">
        <v>73</v>
      </c>
      <c r="C13" s="128" t="s">
        <v>74</v>
      </c>
      <c r="D13" s="128" t="s">
        <v>75</v>
      </c>
    </row>
    <row r="14" spans="1:4" ht="183" customHeight="1">
      <c r="A14" s="44">
        <v>7</v>
      </c>
      <c r="B14" s="128" t="s">
        <v>76</v>
      </c>
      <c r="C14" s="128" t="s">
        <v>77</v>
      </c>
      <c r="D14" s="128" t="s">
        <v>63</v>
      </c>
    </row>
    <row r="15" spans="1:4" ht="360">
      <c r="A15" s="44">
        <v>8</v>
      </c>
      <c r="B15" s="128" t="s">
        <v>78</v>
      </c>
      <c r="C15" s="128" t="s">
        <v>79</v>
      </c>
      <c r="D15" s="128" t="s">
        <v>80</v>
      </c>
    </row>
    <row r="16" spans="1:4" ht="148.19999999999999" customHeight="1">
      <c r="A16" s="44">
        <v>9</v>
      </c>
      <c r="B16" s="128" t="s">
        <v>81</v>
      </c>
      <c r="C16" s="128" t="s">
        <v>82</v>
      </c>
      <c r="D16" s="128" t="s">
        <v>83</v>
      </c>
    </row>
  </sheetData>
  <mergeCells count="1">
    <mergeCell ref="A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Normal="100" workbookViewId="0">
      <selection activeCell="B4" sqref="B4"/>
    </sheetView>
  </sheetViews>
  <sheetFormatPr defaultColWidth="9.33203125" defaultRowHeight="14.4"/>
  <cols>
    <col min="1" max="1" width="11.6640625" customWidth="1"/>
    <col min="2" max="2" width="64.33203125" customWidth="1"/>
    <col min="3" max="3" width="17" customWidth="1"/>
    <col min="4" max="4" width="20" customWidth="1"/>
    <col min="5" max="5" width="23.44140625" customWidth="1"/>
    <col min="7" max="7" width="19" customWidth="1"/>
  </cols>
  <sheetData>
    <row r="1" spans="1:7" ht="18">
      <c r="A1" s="11" t="s">
        <v>16</v>
      </c>
    </row>
    <row r="2" spans="1:7" ht="9.6" customHeight="1">
      <c r="A2" s="11"/>
    </row>
    <row r="3" spans="1:7" ht="18">
      <c r="A3" s="11" t="str">
        <f>'Profielen (minimale eisen)'!A2</f>
        <v>LOT 4 :</v>
      </c>
      <c r="B3" s="11" t="str">
        <f>'Profielen (minimale eisen)'!B2</f>
        <v>G4-Veiligheidsbeheer</v>
      </c>
    </row>
    <row r="4" spans="1:7" ht="9" customHeight="1" thickBot="1">
      <c r="A4" s="11"/>
      <c r="B4" s="11"/>
    </row>
    <row r="5" spans="1:7" ht="15" thickBot="1">
      <c r="A5" s="10" t="s">
        <v>84</v>
      </c>
      <c r="C5" s="176">
        <f>'Instructies en identificatie'!B10</f>
        <v>0</v>
      </c>
      <c r="D5" s="177"/>
    </row>
    <row r="6" spans="1:7" ht="9" customHeight="1"/>
    <row r="7" spans="1:7" ht="15.6">
      <c r="A7" s="57" t="s">
        <v>85</v>
      </c>
      <c r="B7" s="58"/>
      <c r="C7" s="58"/>
      <c r="D7" s="58"/>
    </row>
    <row r="8" spans="1:7" ht="9" customHeight="1"/>
    <row r="9" spans="1:7" ht="15.6">
      <c r="A9" s="59" t="s">
        <v>51</v>
      </c>
    </row>
    <row r="10" spans="1:7" ht="15.6">
      <c r="A10" s="60" t="s">
        <v>23</v>
      </c>
    </row>
    <row r="11" spans="1:7">
      <c r="A11" s="53" t="s">
        <v>86</v>
      </c>
    </row>
    <row r="12" spans="1:7">
      <c r="A12" s="53" t="s">
        <v>87</v>
      </c>
    </row>
    <row r="13" spans="1:7" ht="15" thickBot="1">
      <c r="A13" s="53" t="s">
        <v>88</v>
      </c>
    </row>
    <row r="14" spans="1:7" ht="29.4" thickBot="1">
      <c r="A14" s="7" t="s">
        <v>54</v>
      </c>
      <c r="B14" s="8" t="s">
        <v>89</v>
      </c>
      <c r="C14" s="7" t="s">
        <v>90</v>
      </c>
      <c r="D14" s="9" t="s">
        <v>91</v>
      </c>
      <c r="E14" s="133" t="s">
        <v>92</v>
      </c>
      <c r="G14" s="162" t="s">
        <v>93</v>
      </c>
    </row>
    <row r="15" spans="1:7">
      <c r="A15" s="167">
        <v>1</v>
      </c>
      <c r="B15" s="170" t="s">
        <v>94</v>
      </c>
      <c r="C15" s="4" t="s">
        <v>0</v>
      </c>
      <c r="D15" s="1"/>
      <c r="E15" s="134">
        <f>D15*1.21</f>
        <v>0</v>
      </c>
      <c r="G15" s="163"/>
    </row>
    <row r="16" spans="1:7">
      <c r="A16" s="168"/>
      <c r="B16" s="171"/>
      <c r="C16" s="5" t="s">
        <v>95</v>
      </c>
      <c r="D16" s="2"/>
      <c r="E16" s="135">
        <f t="shared" ref="E16:E40" si="0">D16*1.21</f>
        <v>0</v>
      </c>
      <c r="G16" s="164">
        <f>IFERROR((E16-E15)/E15, 0)</f>
        <v>0</v>
      </c>
    </row>
    <row r="17" spans="1:7" ht="15" thickBot="1">
      <c r="A17" s="169"/>
      <c r="B17" s="172"/>
      <c r="C17" s="6" t="s">
        <v>96</v>
      </c>
      <c r="D17" s="3"/>
      <c r="E17" s="136">
        <f t="shared" si="0"/>
        <v>0</v>
      </c>
      <c r="G17" s="164">
        <f>IFERROR((E17-E16)/E16, 0)</f>
        <v>0</v>
      </c>
    </row>
    <row r="18" spans="1:7">
      <c r="A18" s="167">
        <v>2</v>
      </c>
      <c r="B18" s="170" t="s">
        <v>61</v>
      </c>
      <c r="C18" s="4" t="s">
        <v>0</v>
      </c>
      <c r="D18" s="1"/>
      <c r="E18" s="134">
        <f t="shared" si="0"/>
        <v>0</v>
      </c>
      <c r="G18" s="165"/>
    </row>
    <row r="19" spans="1:7">
      <c r="A19" s="168"/>
      <c r="B19" s="171"/>
      <c r="C19" s="5" t="s">
        <v>95</v>
      </c>
      <c r="D19" s="2"/>
      <c r="E19" s="135">
        <f t="shared" si="0"/>
        <v>0</v>
      </c>
      <c r="G19" s="164">
        <f>IFERROR((E19-E18)/E18, 0)</f>
        <v>0</v>
      </c>
    </row>
    <row r="20" spans="1:7" ht="15" thickBot="1">
      <c r="A20" s="169"/>
      <c r="B20" s="172"/>
      <c r="C20" s="6" t="s">
        <v>96</v>
      </c>
      <c r="D20" s="3"/>
      <c r="E20" s="136">
        <f t="shared" si="0"/>
        <v>0</v>
      </c>
      <c r="G20" s="164">
        <f>IFERROR((E20-E19)/E19, 0)</f>
        <v>0</v>
      </c>
    </row>
    <row r="21" spans="1:7">
      <c r="A21" s="167">
        <v>3</v>
      </c>
      <c r="B21" s="170" t="s">
        <v>64</v>
      </c>
      <c r="C21" s="4" t="s">
        <v>0</v>
      </c>
      <c r="D21" s="1"/>
      <c r="E21" s="134">
        <f t="shared" si="0"/>
        <v>0</v>
      </c>
      <c r="G21" s="165"/>
    </row>
    <row r="22" spans="1:7">
      <c r="A22" s="168"/>
      <c r="B22" s="171"/>
      <c r="C22" s="5" t="s">
        <v>95</v>
      </c>
      <c r="D22" s="2"/>
      <c r="E22" s="135">
        <f t="shared" si="0"/>
        <v>0</v>
      </c>
      <c r="G22" s="164">
        <f>IFERROR((E22-E21)/E21, 0)</f>
        <v>0</v>
      </c>
    </row>
    <row r="23" spans="1:7" ht="15" thickBot="1">
      <c r="A23" s="169"/>
      <c r="B23" s="172"/>
      <c r="C23" s="6" t="s">
        <v>96</v>
      </c>
      <c r="D23" s="3"/>
      <c r="E23" s="136">
        <f t="shared" si="0"/>
        <v>0</v>
      </c>
      <c r="G23" s="164">
        <f>IFERROR((E23-E22)/E22, 0)</f>
        <v>0</v>
      </c>
    </row>
    <row r="24" spans="1:7">
      <c r="A24" s="167">
        <v>4</v>
      </c>
      <c r="B24" s="170" t="s">
        <v>67</v>
      </c>
      <c r="C24" s="4" t="s">
        <v>0</v>
      </c>
      <c r="D24" s="1"/>
      <c r="E24" s="134">
        <f t="shared" si="0"/>
        <v>0</v>
      </c>
      <c r="G24" s="165"/>
    </row>
    <row r="25" spans="1:7">
      <c r="A25" s="168"/>
      <c r="B25" s="171"/>
      <c r="C25" s="5" t="s">
        <v>95</v>
      </c>
      <c r="D25" s="2"/>
      <c r="E25" s="135">
        <f t="shared" si="0"/>
        <v>0</v>
      </c>
      <c r="G25" s="164">
        <f>IFERROR((E25-E24)/E24, 0)</f>
        <v>0</v>
      </c>
    </row>
    <row r="26" spans="1:7" ht="15" thickBot="1">
      <c r="A26" s="169"/>
      <c r="B26" s="172"/>
      <c r="C26" s="6" t="s">
        <v>96</v>
      </c>
      <c r="D26" s="3"/>
      <c r="E26" s="136">
        <f t="shared" si="0"/>
        <v>0</v>
      </c>
      <c r="G26" s="164">
        <f>IFERROR((E26-E25)/E25, 0)</f>
        <v>0</v>
      </c>
    </row>
    <row r="27" spans="1:7">
      <c r="A27" s="167">
        <v>5</v>
      </c>
      <c r="B27" s="170" t="s">
        <v>97</v>
      </c>
      <c r="C27" s="4" t="s">
        <v>0</v>
      </c>
      <c r="D27" s="1"/>
      <c r="E27" s="134">
        <f t="shared" si="0"/>
        <v>0</v>
      </c>
      <c r="G27" s="165"/>
    </row>
    <row r="28" spans="1:7">
      <c r="A28" s="168"/>
      <c r="B28" s="171"/>
      <c r="C28" s="5" t="s">
        <v>95</v>
      </c>
      <c r="D28" s="2"/>
      <c r="E28" s="135">
        <f t="shared" si="0"/>
        <v>0</v>
      </c>
      <c r="G28" s="164">
        <f>IFERROR((E28-E27)/E27, 0)</f>
        <v>0</v>
      </c>
    </row>
    <row r="29" spans="1:7" ht="15" thickBot="1">
      <c r="A29" s="169"/>
      <c r="B29" s="172"/>
      <c r="C29" s="6" t="s">
        <v>96</v>
      </c>
      <c r="D29" s="3"/>
      <c r="E29" s="136">
        <f t="shared" si="0"/>
        <v>0</v>
      </c>
      <c r="G29" s="164">
        <f>IFERROR((E29-E28)/E28, 0)</f>
        <v>0</v>
      </c>
    </row>
    <row r="30" spans="1:7">
      <c r="A30" s="167">
        <v>6</v>
      </c>
      <c r="B30" s="173" t="s">
        <v>73</v>
      </c>
      <c r="C30" s="4" t="s">
        <v>0</v>
      </c>
      <c r="D30" s="1"/>
      <c r="E30" s="134">
        <f t="shared" si="0"/>
        <v>0</v>
      </c>
      <c r="G30" s="165"/>
    </row>
    <row r="31" spans="1:7">
      <c r="A31" s="168"/>
      <c r="B31" s="174"/>
      <c r="C31" s="5" t="s">
        <v>95</v>
      </c>
      <c r="D31" s="2"/>
      <c r="E31" s="135">
        <f t="shared" si="0"/>
        <v>0</v>
      </c>
      <c r="G31" s="164">
        <f>IFERROR((E31-E30)/E30, 0)</f>
        <v>0</v>
      </c>
    </row>
    <row r="32" spans="1:7" ht="15" thickBot="1">
      <c r="A32" s="169"/>
      <c r="B32" s="175"/>
      <c r="C32" s="6" t="s">
        <v>96</v>
      </c>
      <c r="D32" s="3"/>
      <c r="E32" s="136">
        <f t="shared" si="0"/>
        <v>0</v>
      </c>
      <c r="G32" s="164">
        <f>IFERROR((E32-E31)/E31, 0)</f>
        <v>0</v>
      </c>
    </row>
    <row r="33" spans="1:7">
      <c r="A33" s="167">
        <v>7</v>
      </c>
      <c r="B33" s="173" t="s">
        <v>76</v>
      </c>
      <c r="C33" s="4" t="s">
        <v>0</v>
      </c>
      <c r="D33" s="1"/>
      <c r="E33" s="134">
        <f t="shared" si="0"/>
        <v>0</v>
      </c>
      <c r="G33" s="165"/>
    </row>
    <row r="34" spans="1:7">
      <c r="A34" s="168"/>
      <c r="B34" s="174"/>
      <c r="C34" s="5" t="s">
        <v>95</v>
      </c>
      <c r="D34" s="2"/>
      <c r="E34" s="135">
        <f t="shared" si="0"/>
        <v>0</v>
      </c>
      <c r="G34" s="164">
        <f>IFERROR((E34-E33)/E33, 0)</f>
        <v>0</v>
      </c>
    </row>
    <row r="35" spans="1:7" ht="15" thickBot="1">
      <c r="A35" s="169"/>
      <c r="B35" s="175"/>
      <c r="C35" s="6" t="s">
        <v>96</v>
      </c>
      <c r="D35" s="3"/>
      <c r="E35" s="136">
        <f t="shared" si="0"/>
        <v>0</v>
      </c>
      <c r="G35" s="164">
        <f>IFERROR((E35-E34)/E34, 0)</f>
        <v>0</v>
      </c>
    </row>
    <row r="36" spans="1:7">
      <c r="A36" s="167">
        <v>8</v>
      </c>
      <c r="B36" s="170" t="s">
        <v>78</v>
      </c>
      <c r="C36" s="4" t="s">
        <v>0</v>
      </c>
      <c r="D36" s="1"/>
      <c r="E36" s="134">
        <f t="shared" si="0"/>
        <v>0</v>
      </c>
      <c r="G36" s="165"/>
    </row>
    <row r="37" spans="1:7">
      <c r="A37" s="168"/>
      <c r="B37" s="171"/>
      <c r="C37" s="5" t="s">
        <v>95</v>
      </c>
      <c r="D37" s="2"/>
      <c r="E37" s="135">
        <f t="shared" si="0"/>
        <v>0</v>
      </c>
      <c r="G37" s="164">
        <f>IFERROR((E37-E36)/E36, 0)</f>
        <v>0</v>
      </c>
    </row>
    <row r="38" spans="1:7" ht="15" thickBot="1">
      <c r="A38" s="169"/>
      <c r="B38" s="172"/>
      <c r="C38" s="6" t="s">
        <v>96</v>
      </c>
      <c r="D38" s="3"/>
      <c r="E38" s="136">
        <f>D38*1.21</f>
        <v>0</v>
      </c>
      <c r="G38" s="164">
        <f>IFERROR((E38-E37)/E37, 0)</f>
        <v>0</v>
      </c>
    </row>
    <row r="39" spans="1:7">
      <c r="A39" s="167">
        <v>9</v>
      </c>
      <c r="B39" s="170" t="s">
        <v>81</v>
      </c>
      <c r="C39" s="4" t="s">
        <v>0</v>
      </c>
      <c r="D39" s="1"/>
      <c r="E39" s="134">
        <f t="shared" si="0"/>
        <v>0</v>
      </c>
      <c r="G39" s="165"/>
    </row>
    <row r="40" spans="1:7">
      <c r="A40" s="168"/>
      <c r="B40" s="171"/>
      <c r="C40" s="5" t="s">
        <v>95</v>
      </c>
      <c r="D40" s="2"/>
      <c r="E40" s="135">
        <f t="shared" si="0"/>
        <v>0</v>
      </c>
      <c r="G40" s="164">
        <f>IFERROR((E40-E39)/E39, 0)</f>
        <v>0</v>
      </c>
    </row>
    <row r="41" spans="1:7" ht="15" thickBot="1">
      <c r="A41" s="169"/>
      <c r="B41" s="172"/>
      <c r="C41" s="6" t="s">
        <v>96</v>
      </c>
      <c r="D41" s="3"/>
      <c r="E41" s="136">
        <f>D41*1.21</f>
        <v>0</v>
      </c>
      <c r="G41" s="164">
        <f>IFERROR((E41-E40)/E40, 0)</f>
        <v>0</v>
      </c>
    </row>
    <row r="42" spans="1:7" ht="15" thickBot="1"/>
    <row r="43" spans="1:7" ht="15" thickBot="1">
      <c r="A43" s="187" t="s">
        <v>98</v>
      </c>
      <c r="B43" s="188"/>
      <c r="C43" s="189"/>
      <c r="D43" s="9" t="s">
        <v>99</v>
      </c>
    </row>
    <row r="44" spans="1:7">
      <c r="A44" s="184" t="s">
        <v>100</v>
      </c>
      <c r="B44" s="185"/>
      <c r="C44" s="186"/>
      <c r="D44" s="91"/>
    </row>
    <row r="45" spans="1:7">
      <c r="A45" s="181" t="s">
        <v>101</v>
      </c>
      <c r="B45" s="182"/>
      <c r="C45" s="183"/>
      <c r="D45" s="92"/>
    </row>
    <row r="46" spans="1:7">
      <c r="A46" s="181" t="s">
        <v>102</v>
      </c>
      <c r="B46" s="182"/>
      <c r="C46" s="183"/>
      <c r="D46" s="92"/>
    </row>
    <row r="47" spans="1:7" ht="15" thickBot="1">
      <c r="A47" s="178" t="s">
        <v>103</v>
      </c>
      <c r="B47" s="179"/>
      <c r="C47" s="180"/>
      <c r="D47" s="93"/>
    </row>
    <row r="49" spans="1:1">
      <c r="A49" t="s">
        <v>104</v>
      </c>
    </row>
    <row r="50" spans="1:1">
      <c r="A50" t="s">
        <v>105</v>
      </c>
    </row>
  </sheetData>
  <mergeCells count="24">
    <mergeCell ref="C5:D5"/>
    <mergeCell ref="A47:C47"/>
    <mergeCell ref="A46:C46"/>
    <mergeCell ref="A45:C45"/>
    <mergeCell ref="A44:C44"/>
    <mergeCell ref="A43:C43"/>
    <mergeCell ref="A39:A41"/>
    <mergeCell ref="B39:B41"/>
    <mergeCell ref="A15:A17"/>
    <mergeCell ref="B15:B17"/>
    <mergeCell ref="A18:A20"/>
    <mergeCell ref="B18:B20"/>
    <mergeCell ref="A21:A23"/>
    <mergeCell ref="B21:B23"/>
    <mergeCell ref="A33:A35"/>
    <mergeCell ref="B33:B35"/>
    <mergeCell ref="A24:A26"/>
    <mergeCell ref="B24:B26"/>
    <mergeCell ref="A36:A38"/>
    <mergeCell ref="B36:B38"/>
    <mergeCell ref="A27:A29"/>
    <mergeCell ref="B27:B29"/>
    <mergeCell ref="A30:A32"/>
    <mergeCell ref="B30:B32"/>
  </mergeCells>
  <conditionalFormatting sqref="G16">
    <cfRule type="cellIs" dxfId="40" priority="33" stopIfTrue="1" operator="lessThanOrEqual">
      <formula>0.3</formula>
    </cfRule>
    <cfRule type="cellIs" dxfId="39" priority="34" stopIfTrue="1" operator="greaterThan">
      <formula>0.3</formula>
    </cfRule>
  </conditionalFormatting>
  <conditionalFormatting sqref="G17">
    <cfRule type="cellIs" dxfId="38" priority="35" stopIfTrue="1" operator="lessThanOrEqual">
      <formula>0.2</formula>
    </cfRule>
    <cfRule type="cellIs" dxfId="37" priority="36" stopIfTrue="1" operator="greaterThan">
      <formula>0.2</formula>
    </cfRule>
  </conditionalFormatting>
  <conditionalFormatting sqref="G19">
    <cfRule type="cellIs" dxfId="36" priority="29" stopIfTrue="1" operator="lessThanOrEqual">
      <formula>0.3</formula>
    </cfRule>
    <cfRule type="cellIs" dxfId="35" priority="30" stopIfTrue="1" operator="greaterThan">
      <formula>0.3</formula>
    </cfRule>
  </conditionalFormatting>
  <conditionalFormatting sqref="G20">
    <cfRule type="cellIs" dxfId="34" priority="31" stopIfTrue="1" operator="lessThanOrEqual">
      <formula>0.2</formula>
    </cfRule>
    <cfRule type="cellIs" dxfId="33" priority="32" stopIfTrue="1" operator="greaterThan">
      <formula>0.2</formula>
    </cfRule>
  </conditionalFormatting>
  <conditionalFormatting sqref="G22">
    <cfRule type="cellIs" dxfId="32" priority="25" stopIfTrue="1" operator="lessThanOrEqual">
      <formula>0.3</formula>
    </cfRule>
    <cfRule type="cellIs" dxfId="31" priority="26" stopIfTrue="1" operator="greaterThan">
      <formula>0.3</formula>
    </cfRule>
  </conditionalFormatting>
  <conditionalFormatting sqref="G23">
    <cfRule type="cellIs" dxfId="30" priority="27" stopIfTrue="1" operator="lessThanOrEqual">
      <formula>0.2</formula>
    </cfRule>
    <cfRule type="cellIs" dxfId="29" priority="28" stopIfTrue="1" operator="greaterThan">
      <formula>0.2</formula>
    </cfRule>
  </conditionalFormatting>
  <conditionalFormatting sqref="G25">
    <cfRule type="cellIs" dxfId="28" priority="21" stopIfTrue="1" operator="lessThanOrEqual">
      <formula>0.3</formula>
    </cfRule>
    <cfRule type="cellIs" dxfId="27" priority="22" stopIfTrue="1" operator="greaterThan">
      <formula>0.3</formula>
    </cfRule>
  </conditionalFormatting>
  <conditionalFormatting sqref="G26">
    <cfRule type="cellIs" dxfId="26" priority="23" stopIfTrue="1" operator="lessThanOrEqual">
      <formula>0.2</formula>
    </cfRule>
    <cfRule type="cellIs" dxfId="25" priority="24" stopIfTrue="1" operator="greaterThan">
      <formula>0.2</formula>
    </cfRule>
  </conditionalFormatting>
  <conditionalFormatting sqref="G28">
    <cfRule type="cellIs" dxfId="24" priority="17" stopIfTrue="1" operator="lessThanOrEqual">
      <formula>0.3</formula>
    </cfRule>
    <cfRule type="cellIs" dxfId="23" priority="18" stopIfTrue="1" operator="greaterThan">
      <formula>0.3</formula>
    </cfRule>
  </conditionalFormatting>
  <conditionalFormatting sqref="G29">
    <cfRule type="cellIs" dxfId="22" priority="19" stopIfTrue="1" operator="lessThanOrEqual">
      <formula>0.2</formula>
    </cfRule>
    <cfRule type="cellIs" dxfId="21" priority="20" stopIfTrue="1" operator="greaterThan">
      <formula>0.2</formula>
    </cfRule>
  </conditionalFormatting>
  <conditionalFormatting sqref="G31">
    <cfRule type="cellIs" dxfId="20" priority="13" stopIfTrue="1" operator="lessThanOrEqual">
      <formula>0.3</formula>
    </cfRule>
    <cfRule type="cellIs" dxfId="19" priority="14" stopIfTrue="1" operator="greaterThan">
      <formula>0.3</formula>
    </cfRule>
  </conditionalFormatting>
  <conditionalFormatting sqref="G32">
    <cfRule type="cellIs" dxfId="18" priority="15" stopIfTrue="1" operator="lessThanOrEqual">
      <formula>0.2</formula>
    </cfRule>
    <cfRule type="cellIs" dxfId="17" priority="16" stopIfTrue="1" operator="greaterThan">
      <formula>0.2</formula>
    </cfRule>
  </conditionalFormatting>
  <conditionalFormatting sqref="G34">
    <cfRule type="cellIs" dxfId="16" priority="9" stopIfTrue="1" operator="lessThanOrEqual">
      <formula>0.3</formula>
    </cfRule>
    <cfRule type="cellIs" dxfId="15" priority="10" stopIfTrue="1" operator="greaterThan">
      <formula>0.3</formula>
    </cfRule>
  </conditionalFormatting>
  <conditionalFormatting sqref="G35">
    <cfRule type="cellIs" dxfId="14" priority="11" stopIfTrue="1" operator="lessThanOrEqual">
      <formula>0.2</formula>
    </cfRule>
    <cfRule type="cellIs" dxfId="13" priority="12" stopIfTrue="1" operator="greaterThan">
      <formula>0.2</formula>
    </cfRule>
  </conditionalFormatting>
  <conditionalFormatting sqref="G37">
    <cfRule type="cellIs" dxfId="12" priority="5" stopIfTrue="1" operator="lessThanOrEqual">
      <formula>0.3</formula>
    </cfRule>
    <cfRule type="cellIs" dxfId="11" priority="6" stopIfTrue="1" operator="greaterThan">
      <formula>0.3</formula>
    </cfRule>
  </conditionalFormatting>
  <conditionalFormatting sqref="G38">
    <cfRule type="cellIs" dxfId="10" priority="7" stopIfTrue="1" operator="lessThanOrEqual">
      <formula>0.2</formula>
    </cfRule>
    <cfRule type="cellIs" dxfId="9" priority="8" stopIfTrue="1" operator="greaterThan">
      <formula>0.2</formula>
    </cfRule>
  </conditionalFormatting>
  <conditionalFormatting sqref="G40">
    <cfRule type="cellIs" dxfId="8" priority="1" stopIfTrue="1" operator="lessThanOrEqual">
      <formula>0.3</formula>
    </cfRule>
    <cfRule type="cellIs" dxfId="7" priority="2" stopIfTrue="1" operator="greaterThan">
      <formula>0.3</formula>
    </cfRule>
  </conditionalFormatting>
  <conditionalFormatting sqref="G41">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1"/>
  <sheetViews>
    <sheetView zoomScale="60" zoomScaleNormal="60" workbookViewId="0">
      <selection activeCell="B4" sqref="B4"/>
    </sheetView>
  </sheetViews>
  <sheetFormatPr defaultColWidth="9.33203125" defaultRowHeight="14.4"/>
  <cols>
    <col min="1" max="1" width="11.6640625" customWidth="1"/>
    <col min="2" max="2" width="64.33203125" customWidth="1"/>
    <col min="3" max="3" width="17" customWidth="1"/>
    <col min="4" max="4" width="19.66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16</v>
      </c>
    </row>
    <row r="2" spans="1:12" ht="9.6" customHeight="1">
      <c r="A2" s="11"/>
    </row>
    <row r="3" spans="1:12" ht="18">
      <c r="A3" s="11" t="str">
        <f>'Profielen (minimale eisen)'!A2</f>
        <v>LOT 4 :</v>
      </c>
      <c r="B3" s="11" t="str">
        <f>'Profielen (minimale eisen)'!B2</f>
        <v>G4-Veiligheidsbeheer</v>
      </c>
    </row>
    <row r="4" spans="1:12" ht="9" customHeight="1" thickBot="1">
      <c r="A4" s="11"/>
      <c r="B4" s="11"/>
    </row>
    <row r="5" spans="1:12" ht="15" thickBot="1">
      <c r="A5" s="10" t="s">
        <v>84</v>
      </c>
      <c r="C5" s="176">
        <f>'Criterium1.Eenheidsprijs'!C5</f>
        <v>0</v>
      </c>
      <c r="D5" s="177"/>
    </row>
    <row r="6" spans="1:12" ht="9" customHeight="1"/>
    <row r="7" spans="1:12" ht="15.6">
      <c r="A7" s="57" t="s">
        <v>85</v>
      </c>
      <c r="B7" s="58"/>
      <c r="C7" s="58"/>
      <c r="D7" s="58"/>
    </row>
    <row r="8" spans="1:12" ht="9" customHeight="1"/>
    <row r="9" spans="1:12" ht="15.6">
      <c r="A9" s="55" t="s">
        <v>51</v>
      </c>
    </row>
    <row r="10" spans="1:12">
      <c r="A10" s="53" t="s">
        <v>106</v>
      </c>
      <c r="F10" s="50" t="s">
        <v>107</v>
      </c>
      <c r="G10" s="47"/>
      <c r="H10" s="47"/>
      <c r="I10" s="47"/>
      <c r="J10" s="47"/>
      <c r="K10" s="47"/>
      <c r="L10" s="47"/>
    </row>
    <row r="11" spans="1:12" ht="15" thickBot="1"/>
    <row r="12" spans="1:12" ht="29.4" thickBot="1">
      <c r="A12" s="7" t="s">
        <v>54</v>
      </c>
      <c r="B12" s="8" t="s">
        <v>89</v>
      </c>
      <c r="C12" s="7" t="s">
        <v>90</v>
      </c>
      <c r="D12" s="15" t="s">
        <v>91</v>
      </c>
      <c r="F12" s="18" t="s">
        <v>108</v>
      </c>
      <c r="G12" s="16" t="s">
        <v>109</v>
      </c>
      <c r="H12" s="16" t="s">
        <v>110</v>
      </c>
      <c r="I12" s="16" t="s">
        <v>111</v>
      </c>
      <c r="K12" s="17" t="s">
        <v>112</v>
      </c>
      <c r="L12" s="137" t="s">
        <v>113</v>
      </c>
    </row>
    <row r="13" spans="1:12">
      <c r="A13" s="167">
        <v>1</v>
      </c>
      <c r="B13" s="170" t="s">
        <v>58</v>
      </c>
      <c r="C13" s="12" t="s">
        <v>0</v>
      </c>
      <c r="D13" s="34">
        <f>'Criterium1.Eenheidsprijs'!D15</f>
        <v>0</v>
      </c>
      <c r="F13" s="167">
        <v>501</v>
      </c>
      <c r="G13" s="25">
        <f>D13*F$13</f>
        <v>0</v>
      </c>
      <c r="H13" s="19">
        <v>0.1</v>
      </c>
      <c r="I13" s="22">
        <f>G13*H13</f>
        <v>0</v>
      </c>
      <c r="K13" s="190">
        <f>I13+I14+I15</f>
        <v>0</v>
      </c>
      <c r="L13" s="190">
        <f>K13*1.21</f>
        <v>0</v>
      </c>
    </row>
    <row r="14" spans="1:12">
      <c r="A14" s="168"/>
      <c r="B14" s="171"/>
      <c r="C14" s="13" t="s">
        <v>95</v>
      </c>
      <c r="D14" s="35">
        <f>'Criterium1.Eenheidsprijs'!D16</f>
        <v>0</v>
      </c>
      <c r="F14" s="168"/>
      <c r="G14" s="23">
        <f t="shared" ref="G14:G15" si="0">D14*F$13</f>
        <v>0</v>
      </c>
      <c r="H14" s="20">
        <v>0.5</v>
      </c>
      <c r="I14" s="23">
        <f t="shared" ref="I14:I36" si="1">G14*H14</f>
        <v>0</v>
      </c>
      <c r="K14" s="191"/>
      <c r="L14" s="191"/>
    </row>
    <row r="15" spans="1:12" ht="15" thickBot="1">
      <c r="A15" s="169"/>
      <c r="B15" s="172"/>
      <c r="C15" s="14" t="s">
        <v>96</v>
      </c>
      <c r="D15" s="36">
        <f>'Criterium1.Eenheidsprijs'!D17</f>
        <v>0</v>
      </c>
      <c r="F15" s="169"/>
      <c r="G15" s="26">
        <f t="shared" si="0"/>
        <v>0</v>
      </c>
      <c r="H15" s="21">
        <v>0.4</v>
      </c>
      <c r="I15" s="24">
        <f t="shared" si="1"/>
        <v>0</v>
      </c>
      <c r="K15" s="193"/>
      <c r="L15" s="193"/>
    </row>
    <row r="16" spans="1:12">
      <c r="A16" s="167">
        <v>2</v>
      </c>
      <c r="B16" s="170" t="s">
        <v>61</v>
      </c>
      <c r="C16" s="12" t="s">
        <v>0</v>
      </c>
      <c r="D16" s="34">
        <f>'Criterium1.Eenheidsprijs'!D18</f>
        <v>0</v>
      </c>
      <c r="F16" s="167">
        <v>501</v>
      </c>
      <c r="G16" s="25">
        <f>D16*F$16</f>
        <v>0</v>
      </c>
      <c r="H16" s="19">
        <v>0.1</v>
      </c>
      <c r="I16" s="22">
        <f t="shared" si="1"/>
        <v>0</v>
      </c>
      <c r="K16" s="190">
        <f t="shared" ref="K16" si="2">I16+I17+I18</f>
        <v>0</v>
      </c>
      <c r="L16" s="190">
        <f t="shared" ref="L16" si="3">K16*1.21</f>
        <v>0</v>
      </c>
    </row>
    <row r="17" spans="1:12">
      <c r="A17" s="168"/>
      <c r="B17" s="171"/>
      <c r="C17" s="13" t="s">
        <v>95</v>
      </c>
      <c r="D17" s="35">
        <f>'Criterium1.Eenheidsprijs'!D19</f>
        <v>0</v>
      </c>
      <c r="F17" s="168"/>
      <c r="G17" s="23">
        <f>D17*F$16</f>
        <v>0</v>
      </c>
      <c r="H17" s="20">
        <v>0.5</v>
      </c>
      <c r="I17" s="23">
        <f t="shared" si="1"/>
        <v>0</v>
      </c>
      <c r="K17" s="191"/>
      <c r="L17" s="191"/>
    </row>
    <row r="18" spans="1:12" ht="15" thickBot="1">
      <c r="A18" s="169"/>
      <c r="B18" s="172"/>
      <c r="C18" s="14" t="s">
        <v>96</v>
      </c>
      <c r="D18" s="36">
        <f>'Criterium1.Eenheidsprijs'!D20</f>
        <v>0</v>
      </c>
      <c r="F18" s="169"/>
      <c r="G18" s="27">
        <f>D18*F$16</f>
        <v>0</v>
      </c>
      <c r="H18" s="21">
        <v>0.4</v>
      </c>
      <c r="I18" s="24">
        <f t="shared" si="1"/>
        <v>0</v>
      </c>
      <c r="K18" s="192"/>
      <c r="L18" s="193"/>
    </row>
    <row r="19" spans="1:12">
      <c r="A19" s="167">
        <v>3</v>
      </c>
      <c r="B19" s="170" t="s">
        <v>64</v>
      </c>
      <c r="C19" s="12" t="s">
        <v>0</v>
      </c>
      <c r="D19" s="34">
        <f>'Criterium1.Eenheidsprijs'!D21</f>
        <v>0</v>
      </c>
      <c r="F19" s="167">
        <v>301</v>
      </c>
      <c r="G19" s="25">
        <f>D19*F$19</f>
        <v>0</v>
      </c>
      <c r="H19" s="19">
        <v>0.1</v>
      </c>
      <c r="I19" s="22">
        <f t="shared" si="1"/>
        <v>0</v>
      </c>
      <c r="K19" s="190">
        <f t="shared" ref="K19" si="4">I19+I20+I21</f>
        <v>0</v>
      </c>
      <c r="L19" s="190">
        <f t="shared" ref="L19" si="5">K19*1.21</f>
        <v>0</v>
      </c>
    </row>
    <row r="20" spans="1:12">
      <c r="A20" s="168"/>
      <c r="B20" s="171"/>
      <c r="C20" s="13" t="s">
        <v>95</v>
      </c>
      <c r="D20" s="35">
        <f>'Criterium1.Eenheidsprijs'!D22</f>
        <v>0</v>
      </c>
      <c r="F20" s="168"/>
      <c r="G20" s="23">
        <f t="shared" ref="G20:G21" si="6">D20*F$19</f>
        <v>0</v>
      </c>
      <c r="H20" s="20">
        <v>0.5</v>
      </c>
      <c r="I20" s="23">
        <f t="shared" si="1"/>
        <v>0</v>
      </c>
      <c r="K20" s="191"/>
      <c r="L20" s="191"/>
    </row>
    <row r="21" spans="1:12" ht="15" thickBot="1">
      <c r="A21" s="169"/>
      <c r="B21" s="172"/>
      <c r="C21" s="14" t="s">
        <v>96</v>
      </c>
      <c r="D21" s="36">
        <f>'Criterium1.Eenheidsprijs'!D23</f>
        <v>0</v>
      </c>
      <c r="F21" s="169"/>
      <c r="G21" s="26">
        <f t="shared" si="6"/>
        <v>0</v>
      </c>
      <c r="H21" s="21">
        <v>0.4</v>
      </c>
      <c r="I21" s="24">
        <f t="shared" si="1"/>
        <v>0</v>
      </c>
      <c r="K21" s="192"/>
      <c r="L21" s="193"/>
    </row>
    <row r="22" spans="1:12">
      <c r="A22" s="167">
        <v>4</v>
      </c>
      <c r="B22" s="170" t="s">
        <v>67</v>
      </c>
      <c r="C22" s="12" t="s">
        <v>0</v>
      </c>
      <c r="D22" s="34">
        <f>'Criterium1.Eenheidsprijs'!D24</f>
        <v>0</v>
      </c>
      <c r="F22" s="167">
        <v>301</v>
      </c>
      <c r="G22" s="25">
        <f>D22*F$22</f>
        <v>0</v>
      </c>
      <c r="H22" s="19">
        <v>0.1</v>
      </c>
      <c r="I22" s="22">
        <f t="shared" si="1"/>
        <v>0</v>
      </c>
      <c r="K22" s="190">
        <f t="shared" ref="K22" si="7">I22+I23+I24</f>
        <v>0</v>
      </c>
      <c r="L22" s="190">
        <f t="shared" ref="L22" si="8">K22*1.21</f>
        <v>0</v>
      </c>
    </row>
    <row r="23" spans="1:12">
      <c r="A23" s="168"/>
      <c r="B23" s="171"/>
      <c r="C23" s="13" t="s">
        <v>95</v>
      </c>
      <c r="D23" s="35">
        <f>'Criterium1.Eenheidsprijs'!D25</f>
        <v>0</v>
      </c>
      <c r="F23" s="168"/>
      <c r="G23" s="23">
        <f t="shared" ref="G23:G24" si="9">D23*F$22</f>
        <v>0</v>
      </c>
      <c r="H23" s="20">
        <v>0.5</v>
      </c>
      <c r="I23" s="23">
        <f t="shared" si="1"/>
        <v>0</v>
      </c>
      <c r="K23" s="191"/>
      <c r="L23" s="191"/>
    </row>
    <row r="24" spans="1:12" ht="15" thickBot="1">
      <c r="A24" s="169"/>
      <c r="B24" s="172"/>
      <c r="C24" s="14" t="s">
        <v>96</v>
      </c>
      <c r="D24" s="36">
        <f>'Criterium1.Eenheidsprijs'!D26</f>
        <v>0</v>
      </c>
      <c r="F24" s="169"/>
      <c r="G24" s="26">
        <f t="shared" si="9"/>
        <v>0</v>
      </c>
      <c r="H24" s="21">
        <v>0.4</v>
      </c>
      <c r="I24" s="24">
        <f t="shared" si="1"/>
        <v>0</v>
      </c>
      <c r="K24" s="192"/>
      <c r="L24" s="193"/>
    </row>
    <row r="25" spans="1:12">
      <c r="A25" s="167">
        <v>5</v>
      </c>
      <c r="B25" s="170" t="s">
        <v>97</v>
      </c>
      <c r="C25" s="12" t="s">
        <v>0</v>
      </c>
      <c r="D25" s="34">
        <f>'Criterium1.Eenheidsprijs'!D27</f>
        <v>0</v>
      </c>
      <c r="F25" s="167">
        <v>101</v>
      </c>
      <c r="G25" s="25">
        <f>D25*F$25</f>
        <v>0</v>
      </c>
      <c r="H25" s="19">
        <v>0.1</v>
      </c>
      <c r="I25" s="22">
        <f t="shared" si="1"/>
        <v>0</v>
      </c>
      <c r="K25" s="190">
        <f t="shared" ref="K25" si="10">I25+I26+I27</f>
        <v>0</v>
      </c>
      <c r="L25" s="190">
        <f t="shared" ref="L25" si="11">K25*1.21</f>
        <v>0</v>
      </c>
    </row>
    <row r="26" spans="1:12">
      <c r="A26" s="168"/>
      <c r="B26" s="171"/>
      <c r="C26" s="13" t="s">
        <v>95</v>
      </c>
      <c r="D26" s="35">
        <f>'Criterium1.Eenheidsprijs'!D28</f>
        <v>0</v>
      </c>
      <c r="F26" s="168"/>
      <c r="G26" s="23">
        <f t="shared" ref="G26:G27" si="12">D26*F$25</f>
        <v>0</v>
      </c>
      <c r="H26" s="20">
        <v>0.5</v>
      </c>
      <c r="I26" s="23">
        <f t="shared" si="1"/>
        <v>0</v>
      </c>
      <c r="K26" s="191"/>
      <c r="L26" s="191"/>
    </row>
    <row r="27" spans="1:12" ht="15" thickBot="1">
      <c r="A27" s="169"/>
      <c r="B27" s="172"/>
      <c r="C27" s="14" t="s">
        <v>96</v>
      </c>
      <c r="D27" s="36">
        <f>'Criterium1.Eenheidsprijs'!D29</f>
        <v>0</v>
      </c>
      <c r="F27" s="169"/>
      <c r="G27" s="26">
        <f t="shared" si="12"/>
        <v>0</v>
      </c>
      <c r="H27" s="21">
        <v>0.4</v>
      </c>
      <c r="I27" s="24">
        <f t="shared" si="1"/>
        <v>0</v>
      </c>
      <c r="K27" s="192"/>
      <c r="L27" s="193"/>
    </row>
    <row r="28" spans="1:12">
      <c r="A28" s="167">
        <v>6</v>
      </c>
      <c r="B28" s="173" t="s">
        <v>73</v>
      </c>
      <c r="C28" s="12" t="s">
        <v>0</v>
      </c>
      <c r="D28" s="34">
        <f>'Criterium1.Eenheidsprijs'!D30</f>
        <v>0</v>
      </c>
      <c r="F28" s="167">
        <v>101</v>
      </c>
      <c r="G28" s="25">
        <f>D28*F$28</f>
        <v>0</v>
      </c>
      <c r="H28" s="19">
        <v>0.1</v>
      </c>
      <c r="I28" s="22">
        <f t="shared" si="1"/>
        <v>0</v>
      </c>
      <c r="K28" s="190">
        <f t="shared" ref="K28" si="13">I28+I29+I30</f>
        <v>0</v>
      </c>
      <c r="L28" s="190">
        <f t="shared" ref="L28" si="14">K28*1.21</f>
        <v>0</v>
      </c>
    </row>
    <row r="29" spans="1:12">
      <c r="A29" s="168"/>
      <c r="B29" s="174"/>
      <c r="C29" s="13" t="s">
        <v>95</v>
      </c>
      <c r="D29" s="35">
        <f>'Criterium1.Eenheidsprijs'!D31</f>
        <v>0</v>
      </c>
      <c r="F29" s="168"/>
      <c r="G29" s="23">
        <f t="shared" ref="G29:G30" si="15">D29*F$28</f>
        <v>0</v>
      </c>
      <c r="H29" s="20">
        <v>0.5</v>
      </c>
      <c r="I29" s="23">
        <f t="shared" si="1"/>
        <v>0</v>
      </c>
      <c r="K29" s="191"/>
      <c r="L29" s="191"/>
    </row>
    <row r="30" spans="1:12" ht="15" thickBot="1">
      <c r="A30" s="169"/>
      <c r="B30" s="175"/>
      <c r="C30" s="14" t="s">
        <v>96</v>
      </c>
      <c r="D30" s="36">
        <f>'Criterium1.Eenheidsprijs'!D32</f>
        <v>0</v>
      </c>
      <c r="F30" s="169"/>
      <c r="G30" s="26">
        <f t="shared" si="15"/>
        <v>0</v>
      </c>
      <c r="H30" s="21">
        <v>0.4</v>
      </c>
      <c r="I30" s="24">
        <f t="shared" si="1"/>
        <v>0</v>
      </c>
      <c r="K30" s="192"/>
      <c r="L30" s="193"/>
    </row>
    <row r="31" spans="1:12">
      <c r="A31" s="167">
        <v>7</v>
      </c>
      <c r="B31" s="173" t="s">
        <v>76</v>
      </c>
      <c r="C31" s="12" t="s">
        <v>0</v>
      </c>
      <c r="D31" s="34">
        <f>'Criterium1.Eenheidsprijs'!D33</f>
        <v>0</v>
      </c>
      <c r="F31" s="167">
        <v>101</v>
      </c>
      <c r="G31" s="25">
        <f>D31*F$31</f>
        <v>0</v>
      </c>
      <c r="H31" s="19">
        <v>0.1</v>
      </c>
      <c r="I31" s="22">
        <f t="shared" si="1"/>
        <v>0</v>
      </c>
      <c r="K31" s="190">
        <f t="shared" ref="K31" si="16">I31+I32+I33</f>
        <v>0</v>
      </c>
      <c r="L31" s="190">
        <f t="shared" ref="L31" si="17">K31*1.21</f>
        <v>0</v>
      </c>
    </row>
    <row r="32" spans="1:12">
      <c r="A32" s="168"/>
      <c r="B32" s="174"/>
      <c r="C32" s="13" t="s">
        <v>95</v>
      </c>
      <c r="D32" s="35">
        <f>'Criterium1.Eenheidsprijs'!D34</f>
        <v>0</v>
      </c>
      <c r="F32" s="168"/>
      <c r="G32" s="23">
        <f t="shared" ref="G32:G33" si="18">D32*F$31</f>
        <v>0</v>
      </c>
      <c r="H32" s="20">
        <v>0.5</v>
      </c>
      <c r="I32" s="23">
        <f t="shared" si="1"/>
        <v>0</v>
      </c>
      <c r="K32" s="191"/>
      <c r="L32" s="191"/>
    </row>
    <row r="33" spans="1:12" ht="15" thickBot="1">
      <c r="A33" s="169"/>
      <c r="B33" s="175"/>
      <c r="C33" s="14" t="s">
        <v>96</v>
      </c>
      <c r="D33" s="130">
        <f>'Criterium1.Eenheidsprijs'!D35</f>
        <v>0</v>
      </c>
      <c r="F33" s="169"/>
      <c r="G33" s="26">
        <f t="shared" si="18"/>
        <v>0</v>
      </c>
      <c r="H33" s="21">
        <v>0.4</v>
      </c>
      <c r="I33" s="24">
        <f t="shared" si="1"/>
        <v>0</v>
      </c>
      <c r="K33" s="192"/>
      <c r="L33" s="193"/>
    </row>
    <row r="34" spans="1:12">
      <c r="A34" s="167">
        <v>8</v>
      </c>
      <c r="B34" s="170" t="s">
        <v>78</v>
      </c>
      <c r="C34" s="12" t="s">
        <v>0</v>
      </c>
      <c r="D34" s="34">
        <f>'Criterium1.Eenheidsprijs'!D36</f>
        <v>0</v>
      </c>
      <c r="F34" s="167">
        <v>101</v>
      </c>
      <c r="G34" s="45">
        <f>D34*F$34</f>
        <v>0</v>
      </c>
      <c r="H34" s="19">
        <v>0.1</v>
      </c>
      <c r="I34" s="22">
        <f t="shared" si="1"/>
        <v>0</v>
      </c>
      <c r="K34" s="190">
        <f t="shared" ref="K34" si="19">I34+I35+I36</f>
        <v>0</v>
      </c>
      <c r="L34" s="190">
        <f t="shared" ref="L34" si="20">K34*1.21</f>
        <v>0</v>
      </c>
    </row>
    <row r="35" spans="1:12">
      <c r="A35" s="168"/>
      <c r="B35" s="171"/>
      <c r="C35" s="13" t="s">
        <v>95</v>
      </c>
      <c r="D35" s="35">
        <f>'Criterium1.Eenheidsprijs'!D37</f>
        <v>0</v>
      </c>
      <c r="F35" s="168"/>
      <c r="G35" s="28">
        <f t="shared" ref="G35:G36" si="21">D35*F$34</f>
        <v>0</v>
      </c>
      <c r="H35" s="20">
        <v>0.5</v>
      </c>
      <c r="I35" s="23">
        <f t="shared" si="1"/>
        <v>0</v>
      </c>
      <c r="K35" s="191"/>
      <c r="L35" s="191"/>
    </row>
    <row r="36" spans="1:12" ht="15" thickBot="1">
      <c r="A36" s="169"/>
      <c r="B36" s="172"/>
      <c r="C36" s="14" t="s">
        <v>96</v>
      </c>
      <c r="D36" s="36">
        <f>'Criterium1.Eenheidsprijs'!D38</f>
        <v>0</v>
      </c>
      <c r="F36" s="169"/>
      <c r="G36" s="46">
        <f t="shared" si="21"/>
        <v>0</v>
      </c>
      <c r="H36" s="21">
        <v>0.4</v>
      </c>
      <c r="I36" s="24">
        <f t="shared" si="1"/>
        <v>0</v>
      </c>
      <c r="K36" s="192"/>
      <c r="L36" s="192"/>
    </row>
    <row r="37" spans="1:12">
      <c r="A37" s="167">
        <v>9</v>
      </c>
      <c r="B37" s="170" t="s">
        <v>81</v>
      </c>
      <c r="C37" s="12" t="s">
        <v>0</v>
      </c>
      <c r="D37" s="34">
        <f>'Criterium1.Eenheidsprijs'!D39</f>
        <v>0</v>
      </c>
      <c r="F37" s="167">
        <v>101</v>
      </c>
      <c r="G37" s="45">
        <f>D37*F$34</f>
        <v>0</v>
      </c>
      <c r="H37" s="19">
        <v>0.1</v>
      </c>
      <c r="I37" s="88">
        <f t="shared" ref="I37:I39" si="22">G37*H37</f>
        <v>0</v>
      </c>
      <c r="K37" s="190">
        <f t="shared" ref="K37" si="23">I37+I38+I39</f>
        <v>0</v>
      </c>
      <c r="L37" s="190">
        <f t="shared" ref="L37" si="24">K37*1.21</f>
        <v>0</v>
      </c>
    </row>
    <row r="38" spans="1:12">
      <c r="A38" s="168"/>
      <c r="B38" s="171"/>
      <c r="C38" s="13" t="s">
        <v>95</v>
      </c>
      <c r="D38" s="35">
        <f>'Criterium1.Eenheidsprijs'!D40</f>
        <v>0</v>
      </c>
      <c r="F38" s="168"/>
      <c r="G38" s="89">
        <f t="shared" ref="G38:G39" si="25">D38*F$34</f>
        <v>0</v>
      </c>
      <c r="H38" s="20">
        <v>0.5</v>
      </c>
      <c r="I38" s="89">
        <f t="shared" si="22"/>
        <v>0</v>
      </c>
      <c r="K38" s="191"/>
      <c r="L38" s="191"/>
    </row>
    <row r="39" spans="1:12" ht="15" thickBot="1">
      <c r="A39" s="169"/>
      <c r="B39" s="172"/>
      <c r="C39" s="14" t="s">
        <v>96</v>
      </c>
      <c r="D39" s="36">
        <f>'Criterium1.Eenheidsprijs'!D41</f>
        <v>0</v>
      </c>
      <c r="F39" s="169"/>
      <c r="G39" s="46">
        <f t="shared" si="25"/>
        <v>0</v>
      </c>
      <c r="H39" s="21">
        <v>0.4</v>
      </c>
      <c r="I39" s="90">
        <f t="shared" si="22"/>
        <v>0</v>
      </c>
      <c r="K39" s="192"/>
      <c r="L39" s="192"/>
    </row>
    <row r="41" spans="1:12" ht="15.6">
      <c r="H41" s="50" t="s">
        <v>114</v>
      </c>
      <c r="I41" s="51"/>
      <c r="J41" s="51"/>
      <c r="K41" s="52">
        <f>K13+K16+K19+K22+K25+K28+K31+K34+K37</f>
        <v>0</v>
      </c>
      <c r="L41" s="52">
        <f>L13+L16+L19+L22+L25+L28+L31+L34+L37</f>
        <v>0</v>
      </c>
    </row>
  </sheetData>
  <mergeCells count="46">
    <mergeCell ref="L28:L30"/>
    <mergeCell ref="L31:L33"/>
    <mergeCell ref="L34:L36"/>
    <mergeCell ref="L37:L39"/>
    <mergeCell ref="L13:L15"/>
    <mergeCell ref="L16:L18"/>
    <mergeCell ref="L19:L21"/>
    <mergeCell ref="L22:L24"/>
    <mergeCell ref="L25:L27"/>
    <mergeCell ref="C5:D5"/>
    <mergeCell ref="F13:F15"/>
    <mergeCell ref="F16:F18"/>
    <mergeCell ref="F19:F21"/>
    <mergeCell ref="F22:F24"/>
    <mergeCell ref="K13:K15"/>
    <mergeCell ref="K16:K18"/>
    <mergeCell ref="K19:K21"/>
    <mergeCell ref="K22:K24"/>
    <mergeCell ref="K25:K27"/>
    <mergeCell ref="A28:A30"/>
    <mergeCell ref="B28:B30"/>
    <mergeCell ref="F34:F36"/>
    <mergeCell ref="F31:F33"/>
    <mergeCell ref="F28:F30"/>
    <mergeCell ref="K31:K33"/>
    <mergeCell ref="K34:K36"/>
    <mergeCell ref="A31:A33"/>
    <mergeCell ref="B31:B33"/>
    <mergeCell ref="A34:A36"/>
    <mergeCell ref="B34:B36"/>
    <mergeCell ref="A37:A39"/>
    <mergeCell ref="B37:B39"/>
    <mergeCell ref="F37:F39"/>
    <mergeCell ref="K37:K39"/>
    <mergeCell ref="A13:A15"/>
    <mergeCell ref="B13:B15"/>
    <mergeCell ref="A16:A18"/>
    <mergeCell ref="B16:B18"/>
    <mergeCell ref="A19:A21"/>
    <mergeCell ref="B19:B21"/>
    <mergeCell ref="F25:F27"/>
    <mergeCell ref="A22:A24"/>
    <mergeCell ref="B22:B24"/>
    <mergeCell ref="A25:A27"/>
    <mergeCell ref="B25:B27"/>
    <mergeCell ref="K28:K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6"/>
  <sheetViews>
    <sheetView zoomScale="80" zoomScaleNormal="80"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16</v>
      </c>
    </row>
    <row r="2" spans="1:4" ht="9.6" customHeight="1">
      <c r="A2" s="11"/>
    </row>
    <row r="3" spans="1:4" ht="18">
      <c r="A3" s="11" t="str">
        <f>'Profielen (minimale eisen)'!A2</f>
        <v>LOT 4 :</v>
      </c>
      <c r="B3" s="11" t="str">
        <f>'Profielen (minimale eisen)'!B2</f>
        <v>G4-Veiligheidsbeheer</v>
      </c>
    </row>
    <row r="4" spans="1:4" ht="9" customHeight="1" thickBot="1">
      <c r="A4" s="11"/>
      <c r="B4" s="11"/>
    </row>
    <row r="5" spans="1:4" ht="15" thickBot="1">
      <c r="A5" s="10" t="s">
        <v>84</v>
      </c>
      <c r="C5" s="176">
        <f>Prijsscenario!C5</f>
        <v>0</v>
      </c>
      <c r="D5" s="177"/>
    </row>
    <row r="6" spans="1:4" ht="9" customHeight="1"/>
    <row r="7" spans="1:4" ht="15.6">
      <c r="A7" s="57" t="s">
        <v>115</v>
      </c>
      <c r="B7" s="58"/>
      <c r="C7" s="58"/>
      <c r="D7" s="58"/>
    </row>
    <row r="8" spans="1:4" ht="9" customHeight="1"/>
    <row r="9" spans="1:4" ht="15.6">
      <c r="A9" s="55" t="s">
        <v>51</v>
      </c>
    </row>
    <row r="10" spans="1:4" ht="15.6">
      <c r="A10" s="60" t="s">
        <v>116</v>
      </c>
    </row>
    <row r="11" spans="1:4" ht="19.5" customHeight="1">
      <c r="A11" s="195" t="s">
        <v>117</v>
      </c>
      <c r="B11" s="195"/>
    </row>
    <row r="12" spans="1:4" ht="19.5" customHeight="1">
      <c r="A12" s="195" t="s">
        <v>118</v>
      </c>
      <c r="B12" s="195"/>
    </row>
    <row r="13" spans="1:4" ht="19.5" customHeight="1">
      <c r="A13" s="195" t="s">
        <v>119</v>
      </c>
      <c r="B13" s="195"/>
    </row>
    <row r="14" spans="1:4" ht="19.5" customHeight="1">
      <c r="A14" s="195" t="s">
        <v>120</v>
      </c>
      <c r="B14" s="195"/>
    </row>
    <row r="15" spans="1:4">
      <c r="A15" s="87"/>
      <c r="B15" s="87"/>
    </row>
    <row r="16" spans="1:4" ht="15.6">
      <c r="A16" s="97" t="s">
        <v>121</v>
      </c>
    </row>
    <row r="17" spans="1:4" ht="9" customHeight="1">
      <c r="A17" s="63"/>
    </row>
    <row r="18" spans="1:4" ht="15.6">
      <c r="A18" s="61" t="s">
        <v>122</v>
      </c>
      <c r="B18" s="62"/>
      <c r="C18" s="62"/>
      <c r="D18" s="62"/>
    </row>
    <row r="19" spans="1:4" ht="14.7" customHeight="1">
      <c r="A19" s="194" t="s">
        <v>123</v>
      </c>
      <c r="B19" s="194"/>
      <c r="C19" s="194"/>
      <c r="D19" s="194"/>
    </row>
    <row r="20" spans="1:4">
      <c r="A20" s="194"/>
      <c r="B20" s="194"/>
      <c r="C20" s="194"/>
      <c r="D20" s="194"/>
    </row>
    <row r="21" spans="1:4">
      <c r="A21" s="194"/>
      <c r="B21" s="194"/>
      <c r="C21" s="194"/>
      <c r="D21" s="194"/>
    </row>
    <row r="22" spans="1:4">
      <c r="A22" s="194"/>
      <c r="B22" s="194"/>
      <c r="C22" s="194"/>
      <c r="D22" s="194"/>
    </row>
    <row r="23" spans="1:4">
      <c r="A23" s="194"/>
      <c r="B23" s="194"/>
      <c r="C23" s="194"/>
      <c r="D23" s="194"/>
    </row>
    <row r="24" spans="1:4">
      <c r="A24" s="39"/>
    </row>
    <row r="25" spans="1:4">
      <c r="A25" s="39"/>
    </row>
    <row r="26" spans="1:4">
      <c r="A26" s="39"/>
    </row>
  </sheetData>
  <mergeCells count="6">
    <mergeCell ref="A19:D23"/>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4" sqref="B4"/>
    </sheetView>
  </sheetViews>
  <sheetFormatPr defaultColWidth="8.6640625" defaultRowHeight="15" customHeight="1" outlineLevelCol="1"/>
  <cols>
    <col min="1" max="1" width="11.6640625" style="29" customWidth="1"/>
    <col min="2" max="2" width="32.33203125" style="29" customWidth="1"/>
    <col min="3" max="3" width="17" style="29" customWidth="1"/>
    <col min="4" max="4" width="23.33203125" style="29" customWidth="1"/>
    <col min="5" max="5" width="31.332031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16</v>
      </c>
    </row>
    <row r="2" spans="1:58" customFormat="1" ht="9.6" customHeight="1">
      <c r="A2" s="11"/>
    </row>
    <row r="3" spans="1:58" customFormat="1" ht="18">
      <c r="A3" s="11" t="str">
        <f>'Profielen (minimale eisen)'!A2</f>
        <v>LOT 4 :</v>
      </c>
      <c r="B3" s="11" t="str">
        <f>'Profielen (minimale eisen)'!B2</f>
        <v>G4-Veiligheidsbeheer</v>
      </c>
    </row>
    <row r="4" spans="1:58" customFormat="1" ht="9" customHeight="1" thickBot="1">
      <c r="A4" s="11"/>
      <c r="B4" s="11"/>
    </row>
    <row r="5" spans="1:58" customFormat="1" thickBot="1">
      <c r="A5" s="10" t="s">
        <v>84</v>
      </c>
      <c r="C5" s="176">
        <f>UseCase!C5</f>
        <v>0</v>
      </c>
      <c r="D5" s="177"/>
    </row>
    <row r="6" spans="1:58" customFormat="1" ht="9" customHeight="1"/>
    <row r="7" spans="1:58" customFormat="1" ht="15.6">
      <c r="A7" s="57" t="s">
        <v>124</v>
      </c>
      <c r="B7" s="57" t="s">
        <v>115</v>
      </c>
      <c r="C7" s="58"/>
      <c r="D7" s="58"/>
      <c r="E7" s="57"/>
      <c r="F7" s="58"/>
      <c r="G7" s="58"/>
      <c r="H7" s="58"/>
      <c r="I7" s="57"/>
      <c r="J7" s="58"/>
      <c r="K7" s="58"/>
      <c r="L7" s="58"/>
      <c r="M7" s="57"/>
      <c r="N7" s="58"/>
      <c r="O7" s="58"/>
      <c r="P7" s="58"/>
      <c r="Q7" s="57"/>
      <c r="R7" s="58"/>
      <c r="S7" s="58"/>
      <c r="T7" s="58"/>
      <c r="U7" s="57"/>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customFormat="1" ht="15.6">
      <c r="A8" s="55" t="s">
        <v>51</v>
      </c>
    </row>
    <row r="9" spans="1:58" customFormat="1" ht="14.4">
      <c r="A9" s="37"/>
    </row>
    <row r="10" spans="1:58" customFormat="1" ht="15.6">
      <c r="A10" s="131" t="s">
        <v>125</v>
      </c>
    </row>
    <row r="11" spans="1:58" customFormat="1" ht="14.4">
      <c r="A11" s="98" t="s">
        <v>126</v>
      </c>
    </row>
    <row r="12" spans="1:58" customFormat="1" ht="14.4">
      <c r="A12" s="98" t="s">
        <v>127</v>
      </c>
    </row>
    <row r="13" spans="1:58" customFormat="1" ht="14.4">
      <c r="A13" s="98" t="s">
        <v>128</v>
      </c>
    </row>
    <row r="14" spans="1:58" customFormat="1" ht="14.4">
      <c r="A14" s="98" t="s">
        <v>129</v>
      </c>
    </row>
    <row r="15" spans="1:58" customFormat="1" ht="14.4">
      <c r="A15" s="132" t="s">
        <v>130</v>
      </c>
    </row>
    <row r="16" spans="1:58" customFormat="1" thickBot="1">
      <c r="A16" s="132"/>
    </row>
    <row r="17" spans="1:59" customFormat="1" ht="16.2" thickBot="1">
      <c r="A17" s="141" t="s">
        <v>131</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3"/>
    </row>
    <row r="18" spans="1:59" customFormat="1" ht="16.2" thickBot="1">
      <c r="A18" s="144"/>
      <c r="B18" s="199" t="s">
        <v>132</v>
      </c>
      <c r="C18" s="200"/>
      <c r="D18" s="201"/>
      <c r="E18" s="205" t="s">
        <v>133</v>
      </c>
      <c r="F18" s="206"/>
      <c r="G18" s="206"/>
      <c r="H18" s="206"/>
      <c r="I18" s="206"/>
      <c r="J18" s="207"/>
      <c r="K18" s="208">
        <v>2023</v>
      </c>
      <c r="L18" s="209"/>
      <c r="M18" s="209"/>
      <c r="N18" s="209"/>
      <c r="O18" s="209"/>
      <c r="P18" s="209"/>
      <c r="Q18" s="209"/>
      <c r="R18" s="209"/>
      <c r="S18" s="209"/>
      <c r="T18" s="209"/>
      <c r="U18" s="209"/>
      <c r="V18" s="210"/>
      <c r="W18" s="208">
        <v>2024</v>
      </c>
      <c r="X18" s="209"/>
      <c r="Y18" s="209"/>
      <c r="Z18" s="209"/>
      <c r="AA18" s="209"/>
      <c r="AB18" s="209"/>
      <c r="AC18" s="209"/>
      <c r="AD18" s="209"/>
      <c r="AE18" s="209"/>
      <c r="AF18" s="209"/>
      <c r="AG18" s="209"/>
      <c r="AH18" s="210"/>
      <c r="AI18" s="208">
        <f>$K$24+2</f>
        <v>2025</v>
      </c>
      <c r="AJ18" s="209"/>
      <c r="AK18" s="209"/>
      <c r="AL18" s="209"/>
      <c r="AM18" s="209"/>
      <c r="AN18" s="209"/>
      <c r="AO18" s="209"/>
      <c r="AP18" s="209"/>
      <c r="AQ18" s="209"/>
      <c r="AR18" s="209"/>
      <c r="AS18" s="209"/>
      <c r="AT18" s="210"/>
      <c r="AU18" s="208">
        <f>$K$24+3</f>
        <v>2026</v>
      </c>
      <c r="AV18" s="209"/>
      <c r="AW18" s="209"/>
      <c r="AX18" s="209"/>
      <c r="AY18" s="209"/>
      <c r="AZ18" s="209"/>
      <c r="BA18" s="209"/>
      <c r="BB18" s="209"/>
      <c r="BC18" s="209"/>
      <c r="BD18" s="209"/>
      <c r="BE18" s="209"/>
      <c r="BF18" s="210"/>
      <c r="BG18" s="145"/>
    </row>
    <row r="19" spans="1:59" customFormat="1" ht="43.8" thickBot="1">
      <c r="A19" s="144"/>
      <c r="B19" s="146" t="s">
        <v>134</v>
      </c>
      <c r="C19" s="147" t="s">
        <v>135</v>
      </c>
      <c r="D19" s="148" t="s">
        <v>136</v>
      </c>
      <c r="E19" s="149" t="s">
        <v>137</v>
      </c>
      <c r="F19" s="150" t="s">
        <v>138</v>
      </c>
      <c r="G19" s="150" t="s">
        <v>139</v>
      </c>
      <c r="H19" s="151" t="s">
        <v>140</v>
      </c>
      <c r="I19" s="151" t="s">
        <v>141</v>
      </c>
      <c r="J19" s="152" t="s">
        <v>142</v>
      </c>
      <c r="K19" s="153" t="s">
        <v>143</v>
      </c>
      <c r="L19" s="154" t="s">
        <v>144</v>
      </c>
      <c r="M19" s="154" t="s">
        <v>145</v>
      </c>
      <c r="N19" s="154" t="s">
        <v>146</v>
      </c>
      <c r="O19" s="154" t="s">
        <v>147</v>
      </c>
      <c r="P19" s="154" t="s">
        <v>148</v>
      </c>
      <c r="Q19" s="154" t="s">
        <v>149</v>
      </c>
      <c r="R19" s="154" t="s">
        <v>150</v>
      </c>
      <c r="S19" s="154" t="s">
        <v>151</v>
      </c>
      <c r="T19" s="154" t="s">
        <v>152</v>
      </c>
      <c r="U19" s="154" t="s">
        <v>153</v>
      </c>
      <c r="V19" s="154" t="s">
        <v>154</v>
      </c>
      <c r="W19" s="154" t="s">
        <v>143</v>
      </c>
      <c r="X19" s="154" t="s">
        <v>144</v>
      </c>
      <c r="Y19" s="154" t="s">
        <v>3</v>
      </c>
      <c r="Z19" s="154" t="s">
        <v>8</v>
      </c>
      <c r="AA19" s="154" t="s">
        <v>4</v>
      </c>
      <c r="AB19" s="154" t="s">
        <v>5</v>
      </c>
      <c r="AC19" s="154" t="s">
        <v>9</v>
      </c>
      <c r="AD19" s="154" t="s">
        <v>6</v>
      </c>
      <c r="AE19" s="154" t="s">
        <v>10</v>
      </c>
      <c r="AF19" s="154" t="s">
        <v>2</v>
      </c>
      <c r="AG19" s="154" t="s">
        <v>1</v>
      </c>
      <c r="AH19" s="154" t="s">
        <v>11</v>
      </c>
      <c r="AI19" s="154" t="s">
        <v>7</v>
      </c>
      <c r="AJ19" s="154" t="s">
        <v>144</v>
      </c>
      <c r="AK19" s="154" t="s">
        <v>3</v>
      </c>
      <c r="AL19" s="154" t="s">
        <v>8</v>
      </c>
      <c r="AM19" s="154" t="s">
        <v>4</v>
      </c>
      <c r="AN19" s="154" t="s">
        <v>5</v>
      </c>
      <c r="AO19" s="154" t="s">
        <v>9</v>
      </c>
      <c r="AP19" s="154" t="s">
        <v>6</v>
      </c>
      <c r="AQ19" s="154" t="s">
        <v>10</v>
      </c>
      <c r="AR19" s="154" t="s">
        <v>2</v>
      </c>
      <c r="AS19" s="154" t="s">
        <v>1</v>
      </c>
      <c r="AT19" s="154" t="s">
        <v>11</v>
      </c>
      <c r="AU19" s="154" t="s">
        <v>7</v>
      </c>
      <c r="AV19" s="154" t="s">
        <v>144</v>
      </c>
      <c r="AW19" s="125" t="s">
        <v>3</v>
      </c>
      <c r="AX19" s="125" t="s">
        <v>8</v>
      </c>
      <c r="AY19" s="125" t="s">
        <v>4</v>
      </c>
      <c r="AZ19" s="125" t="s">
        <v>5</v>
      </c>
      <c r="BA19" s="125" t="s">
        <v>9</v>
      </c>
      <c r="BB19" s="125" t="s">
        <v>6</v>
      </c>
      <c r="BC19" s="125" t="s">
        <v>10</v>
      </c>
      <c r="BD19" s="125" t="s">
        <v>2</v>
      </c>
      <c r="BE19" s="125" t="s">
        <v>1</v>
      </c>
      <c r="BF19" s="125" t="s">
        <v>11</v>
      </c>
      <c r="BG19" s="145"/>
    </row>
    <row r="20" spans="1:59" customFormat="1" ht="14.4">
      <c r="A20" s="144"/>
      <c r="B20" s="121" t="s">
        <v>155</v>
      </c>
      <c r="C20" s="122" t="s">
        <v>14</v>
      </c>
      <c r="D20" s="155">
        <f t="shared" ref="D20:D21" si="0">SUM(E20:J20)</f>
        <v>1</v>
      </c>
      <c r="E20" s="112">
        <v>0.5</v>
      </c>
      <c r="F20" s="108">
        <v>0.5</v>
      </c>
      <c r="G20" s="108"/>
      <c r="H20" s="108"/>
      <c r="I20" s="108"/>
      <c r="J20" s="113"/>
      <c r="K20" s="110">
        <v>0.5</v>
      </c>
      <c r="L20" s="106"/>
      <c r="M20" s="106"/>
      <c r="N20" s="106">
        <v>0.5</v>
      </c>
      <c r="O20" s="106"/>
      <c r="P20" s="106"/>
      <c r="Q20" s="106"/>
      <c r="R20" s="106"/>
      <c r="S20" s="106"/>
      <c r="T20" s="107"/>
      <c r="U20" s="107"/>
      <c r="V20" s="107"/>
      <c r="W20" s="106"/>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45"/>
    </row>
    <row r="21" spans="1:59" customFormat="1" ht="14.4">
      <c r="A21" s="144"/>
      <c r="B21" s="101"/>
      <c r="C21" s="100" t="s">
        <v>15</v>
      </c>
      <c r="D21" s="156">
        <f t="shared" si="0"/>
        <v>2</v>
      </c>
      <c r="E21" s="114"/>
      <c r="F21" s="105"/>
      <c r="G21" s="105">
        <v>2</v>
      </c>
      <c r="H21" s="105"/>
      <c r="I21" s="105"/>
      <c r="J21" s="115"/>
      <c r="K21" s="110">
        <v>1</v>
      </c>
      <c r="L21" s="106">
        <v>1</v>
      </c>
      <c r="M21" s="106"/>
      <c r="N21" s="106"/>
      <c r="O21" s="106"/>
      <c r="P21" s="106"/>
      <c r="Q21" s="106"/>
      <c r="R21" s="106"/>
      <c r="S21" s="106"/>
      <c r="T21" s="107"/>
      <c r="U21" s="107"/>
      <c r="V21" s="107"/>
      <c r="W21" s="106"/>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45"/>
    </row>
    <row r="22" spans="1:59" customFormat="1" thickBo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9"/>
    </row>
    <row r="23" spans="1:59" customFormat="1" thickBot="1">
      <c r="A23" s="98"/>
    </row>
    <row r="24" spans="1:59" ht="13.95" customHeight="1" thickBot="1">
      <c r="A24" s="30"/>
      <c r="B24" s="199" t="s">
        <v>132</v>
      </c>
      <c r="C24" s="200"/>
      <c r="D24" s="201"/>
      <c r="E24" s="202" t="s">
        <v>133</v>
      </c>
      <c r="F24" s="203"/>
      <c r="G24" s="203"/>
      <c r="H24" s="203"/>
      <c r="I24" s="203"/>
      <c r="J24" s="204"/>
      <c r="K24" s="196">
        <v>2023</v>
      </c>
      <c r="L24" s="197"/>
      <c r="M24" s="197"/>
      <c r="N24" s="197"/>
      <c r="O24" s="197"/>
      <c r="P24" s="197"/>
      <c r="Q24" s="197"/>
      <c r="R24" s="197"/>
      <c r="S24" s="197"/>
      <c r="T24" s="197"/>
      <c r="U24" s="197"/>
      <c r="V24" s="198"/>
      <c r="W24" s="196">
        <v>2024</v>
      </c>
      <c r="X24" s="197"/>
      <c r="Y24" s="197"/>
      <c r="Z24" s="197"/>
      <c r="AA24" s="197"/>
      <c r="AB24" s="197"/>
      <c r="AC24" s="197"/>
      <c r="AD24" s="197"/>
      <c r="AE24" s="197"/>
      <c r="AF24" s="197"/>
      <c r="AG24" s="197"/>
      <c r="AH24" s="198"/>
      <c r="AI24" s="196">
        <f>$K$24+2</f>
        <v>2025</v>
      </c>
      <c r="AJ24" s="197"/>
      <c r="AK24" s="197"/>
      <c r="AL24" s="197"/>
      <c r="AM24" s="197"/>
      <c r="AN24" s="197"/>
      <c r="AO24" s="197"/>
      <c r="AP24" s="197"/>
      <c r="AQ24" s="197"/>
      <c r="AR24" s="197"/>
      <c r="AS24" s="197"/>
      <c r="AT24" s="198"/>
      <c r="AU24" s="196">
        <f>$K$24+3</f>
        <v>2026</v>
      </c>
      <c r="AV24" s="197"/>
      <c r="AW24" s="197"/>
      <c r="AX24" s="197"/>
      <c r="AY24" s="197"/>
      <c r="AZ24" s="197"/>
      <c r="BA24" s="197"/>
      <c r="BB24" s="197"/>
      <c r="BC24" s="197"/>
      <c r="BD24" s="197"/>
      <c r="BE24" s="197"/>
      <c r="BF24" s="198"/>
    </row>
    <row r="25" spans="1:59" ht="18.600000000000001" thickBot="1">
      <c r="A25" s="30"/>
      <c r="B25" s="138" t="s">
        <v>134</v>
      </c>
      <c r="C25" s="139" t="s">
        <v>135</v>
      </c>
      <c r="D25" s="124" t="s">
        <v>136</v>
      </c>
      <c r="E25" s="140" t="s">
        <v>156</v>
      </c>
      <c r="F25" s="119" t="s">
        <v>157</v>
      </c>
      <c r="G25" s="119" t="s">
        <v>158</v>
      </c>
      <c r="H25" s="119" t="s">
        <v>140</v>
      </c>
      <c r="I25" s="119" t="s">
        <v>141</v>
      </c>
      <c r="J25" s="120" t="s">
        <v>142</v>
      </c>
      <c r="K25" s="126" t="s">
        <v>143</v>
      </c>
      <c r="L25" s="125" t="s">
        <v>144</v>
      </c>
      <c r="M25" s="125" t="s">
        <v>145</v>
      </c>
      <c r="N25" s="125" t="s">
        <v>146</v>
      </c>
      <c r="O25" s="125" t="s">
        <v>147</v>
      </c>
      <c r="P25" s="125" t="s">
        <v>148</v>
      </c>
      <c r="Q25" s="125" t="s">
        <v>149</v>
      </c>
      <c r="R25" s="125" t="s">
        <v>150</v>
      </c>
      <c r="S25" s="125" t="s">
        <v>151</v>
      </c>
      <c r="T25" s="125" t="s">
        <v>152</v>
      </c>
      <c r="U25" s="125" t="s">
        <v>153</v>
      </c>
      <c r="V25" s="125" t="s">
        <v>154</v>
      </c>
      <c r="W25" s="125" t="s">
        <v>143</v>
      </c>
      <c r="X25" s="125" t="s">
        <v>144</v>
      </c>
      <c r="Y25" s="125" t="s">
        <v>3</v>
      </c>
      <c r="Z25" s="125" t="s">
        <v>8</v>
      </c>
      <c r="AA25" s="125" t="s">
        <v>4</v>
      </c>
      <c r="AB25" s="125" t="s">
        <v>5</v>
      </c>
      <c r="AC25" s="125" t="s">
        <v>9</v>
      </c>
      <c r="AD25" s="125" t="s">
        <v>6</v>
      </c>
      <c r="AE25" s="125" t="s">
        <v>10</v>
      </c>
      <c r="AF25" s="125" t="s">
        <v>2</v>
      </c>
      <c r="AG25" s="125" t="s">
        <v>1</v>
      </c>
      <c r="AH25" s="125" t="s">
        <v>11</v>
      </c>
      <c r="AI25" s="125" t="s">
        <v>7</v>
      </c>
      <c r="AJ25" s="125" t="s">
        <v>144</v>
      </c>
      <c r="AK25" s="125" t="s">
        <v>3</v>
      </c>
      <c r="AL25" s="125" t="s">
        <v>8</v>
      </c>
      <c r="AM25" s="125" t="s">
        <v>4</v>
      </c>
      <c r="AN25" s="125" t="s">
        <v>5</v>
      </c>
      <c r="AO25" s="125" t="s">
        <v>9</v>
      </c>
      <c r="AP25" s="125" t="s">
        <v>6</v>
      </c>
      <c r="AQ25" s="125" t="s">
        <v>10</v>
      </c>
      <c r="AR25" s="125" t="s">
        <v>2</v>
      </c>
      <c r="AS25" s="125" t="s">
        <v>1</v>
      </c>
      <c r="AT25" s="125" t="s">
        <v>11</v>
      </c>
      <c r="AU25" s="125" t="s">
        <v>7</v>
      </c>
      <c r="AV25" s="125" t="s">
        <v>144</v>
      </c>
      <c r="AW25" s="125" t="s">
        <v>3</v>
      </c>
      <c r="AX25" s="125" t="s">
        <v>8</v>
      </c>
      <c r="AY25" s="125" t="s">
        <v>4</v>
      </c>
      <c r="AZ25" s="125" t="s">
        <v>5</v>
      </c>
      <c r="BA25" s="125" t="s">
        <v>9</v>
      </c>
      <c r="BB25" s="125" t="s">
        <v>6</v>
      </c>
      <c r="BC25" s="125" t="s">
        <v>10</v>
      </c>
      <c r="BD25" s="125" t="s">
        <v>2</v>
      </c>
      <c r="BE25" s="125" t="s">
        <v>1</v>
      </c>
      <c r="BF25" s="125" t="s">
        <v>11</v>
      </c>
    </row>
    <row r="26" spans="1:59" ht="13.5" customHeight="1">
      <c r="A26" s="30"/>
      <c r="B26" s="121"/>
      <c r="C26" s="122"/>
      <c r="D26" s="123">
        <f t="shared" ref="D26:D69" si="1">SUM(E26:J26)</f>
        <v>0</v>
      </c>
      <c r="E26" s="112"/>
      <c r="F26" s="108"/>
      <c r="G26" s="108"/>
      <c r="H26" s="108"/>
      <c r="I26" s="108"/>
      <c r="J26" s="113"/>
      <c r="K26" s="110"/>
      <c r="L26" s="106"/>
      <c r="M26" s="106"/>
      <c r="N26" s="106"/>
      <c r="O26" s="106"/>
      <c r="P26" s="106"/>
      <c r="Q26" s="106"/>
      <c r="R26" s="106"/>
      <c r="S26" s="106"/>
      <c r="T26" s="107"/>
      <c r="U26" s="107"/>
      <c r="V26" s="107"/>
      <c r="W26" s="106"/>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row>
    <row r="27" spans="1:59" ht="13.5" customHeight="1">
      <c r="A27" s="30"/>
      <c r="B27" s="101"/>
      <c r="C27" s="100"/>
      <c r="D27" s="109">
        <f t="shared" si="1"/>
        <v>0</v>
      </c>
      <c r="E27" s="114"/>
      <c r="F27" s="105"/>
      <c r="G27" s="105"/>
      <c r="H27" s="105"/>
      <c r="I27" s="105"/>
      <c r="J27" s="115"/>
      <c r="K27" s="110"/>
      <c r="L27" s="106"/>
      <c r="M27" s="106"/>
      <c r="N27" s="106"/>
      <c r="O27" s="106"/>
      <c r="P27" s="106"/>
      <c r="Q27" s="106"/>
      <c r="R27" s="106"/>
      <c r="S27" s="106"/>
      <c r="T27" s="107"/>
      <c r="U27" s="107"/>
      <c r="V27" s="107"/>
      <c r="W27" s="106"/>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9" ht="13.5" customHeight="1">
      <c r="A28" s="30"/>
      <c r="B28" s="101"/>
      <c r="C28" s="100"/>
      <c r="D28" s="109">
        <f t="shared" si="1"/>
        <v>0</v>
      </c>
      <c r="E28" s="114"/>
      <c r="F28" s="105"/>
      <c r="G28" s="105"/>
      <c r="H28" s="105"/>
      <c r="I28" s="105"/>
      <c r="J28" s="115"/>
      <c r="K28" s="110"/>
      <c r="L28" s="106"/>
      <c r="M28" s="106"/>
      <c r="N28" s="106"/>
      <c r="O28" s="106"/>
      <c r="P28" s="106"/>
      <c r="Q28" s="106"/>
      <c r="R28" s="106"/>
      <c r="S28" s="106"/>
      <c r="T28" s="107"/>
      <c r="U28" s="107"/>
      <c r="V28" s="107"/>
      <c r="W28" s="106"/>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row>
    <row r="29" spans="1:59" ht="13.5" customHeight="1">
      <c r="A29" s="30"/>
      <c r="B29" s="101"/>
      <c r="C29" s="100"/>
      <c r="D29" s="109">
        <f t="shared" si="1"/>
        <v>0</v>
      </c>
      <c r="E29" s="114"/>
      <c r="F29" s="105"/>
      <c r="G29" s="105"/>
      <c r="H29" s="105"/>
      <c r="I29" s="105"/>
      <c r="J29" s="115"/>
      <c r="K29" s="110"/>
      <c r="L29" s="106"/>
      <c r="M29" s="106"/>
      <c r="N29" s="106"/>
      <c r="O29" s="106"/>
      <c r="P29" s="106"/>
      <c r="Q29" s="106"/>
      <c r="R29" s="106"/>
      <c r="S29" s="106"/>
      <c r="T29" s="107"/>
      <c r="U29" s="107"/>
      <c r="V29" s="107"/>
      <c r="W29" s="106"/>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row>
    <row r="30" spans="1:59" ht="13.5" customHeight="1">
      <c r="A30" s="30"/>
      <c r="B30" s="102"/>
      <c r="C30" s="100"/>
      <c r="D30" s="109">
        <f t="shared" si="1"/>
        <v>0</v>
      </c>
      <c r="E30" s="114"/>
      <c r="F30" s="105"/>
      <c r="G30" s="105"/>
      <c r="H30" s="105"/>
      <c r="I30" s="105"/>
      <c r="J30" s="115"/>
      <c r="K30" s="110"/>
      <c r="L30" s="106"/>
      <c r="M30" s="106"/>
      <c r="N30" s="106"/>
      <c r="O30" s="106"/>
      <c r="P30" s="106"/>
      <c r="Q30" s="106"/>
      <c r="R30" s="106"/>
      <c r="S30" s="106"/>
      <c r="T30" s="107"/>
      <c r="U30" s="107"/>
      <c r="V30" s="107"/>
      <c r="W30" s="106"/>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row>
    <row r="31" spans="1:59" ht="13.5" customHeight="1">
      <c r="A31" s="30"/>
      <c r="B31" s="103"/>
      <c r="C31" s="100"/>
      <c r="D31" s="109">
        <f t="shared" si="1"/>
        <v>0</v>
      </c>
      <c r="E31" s="114"/>
      <c r="F31" s="105"/>
      <c r="G31" s="105"/>
      <c r="H31" s="105"/>
      <c r="I31" s="105"/>
      <c r="J31" s="115"/>
      <c r="K31" s="110"/>
      <c r="L31" s="106"/>
      <c r="M31" s="106"/>
      <c r="N31" s="106"/>
      <c r="O31" s="106"/>
      <c r="P31" s="106"/>
      <c r="Q31" s="106"/>
      <c r="R31" s="106"/>
      <c r="S31" s="106"/>
      <c r="T31" s="106"/>
      <c r="U31" s="106"/>
      <c r="V31" s="106"/>
      <c r="W31" s="106"/>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row>
    <row r="32" spans="1:59" ht="13.5" customHeight="1">
      <c r="A32" s="30"/>
      <c r="B32" s="102"/>
      <c r="C32" s="100"/>
      <c r="D32" s="109">
        <f t="shared" si="1"/>
        <v>0</v>
      </c>
      <c r="E32" s="114"/>
      <c r="F32" s="105"/>
      <c r="G32" s="105"/>
      <c r="H32" s="105"/>
      <c r="I32" s="105"/>
      <c r="J32" s="115"/>
      <c r="K32" s="110"/>
      <c r="L32" s="106"/>
      <c r="M32" s="106"/>
      <c r="N32" s="106"/>
      <c r="O32" s="106"/>
      <c r="P32" s="106"/>
      <c r="Q32" s="106"/>
      <c r="R32" s="106"/>
      <c r="S32" s="106"/>
      <c r="T32" s="106"/>
      <c r="U32" s="106"/>
      <c r="V32" s="106"/>
      <c r="W32" s="106"/>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row>
    <row r="33" spans="1:58" ht="13.5" customHeight="1">
      <c r="A33" s="30"/>
      <c r="B33" s="99"/>
      <c r="C33" s="100"/>
      <c r="D33" s="109">
        <f t="shared" si="1"/>
        <v>0</v>
      </c>
      <c r="E33" s="114"/>
      <c r="F33" s="105"/>
      <c r="G33" s="105"/>
      <c r="H33" s="105"/>
      <c r="I33" s="105"/>
      <c r="J33" s="115"/>
      <c r="K33" s="110"/>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row>
    <row r="34" spans="1:58" ht="13.5" customHeight="1">
      <c r="A34" s="30"/>
      <c r="B34" s="101"/>
      <c r="C34" s="100"/>
      <c r="D34" s="109">
        <f t="shared" si="1"/>
        <v>0</v>
      </c>
      <c r="E34" s="114"/>
      <c r="F34" s="105"/>
      <c r="G34" s="105"/>
      <c r="H34" s="105"/>
      <c r="I34" s="105"/>
      <c r="J34" s="115"/>
      <c r="K34" s="110"/>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row>
    <row r="35" spans="1:58" ht="13.5" customHeight="1">
      <c r="A35" s="30"/>
      <c r="B35" s="104"/>
      <c r="C35" s="100"/>
      <c r="D35" s="109">
        <f t="shared" si="1"/>
        <v>0</v>
      </c>
      <c r="E35" s="114"/>
      <c r="F35" s="105"/>
      <c r="G35" s="105"/>
      <c r="H35" s="105"/>
      <c r="I35" s="105"/>
      <c r="J35" s="115"/>
      <c r="K35" s="110"/>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row>
    <row r="36" spans="1:58" ht="13.5" customHeight="1">
      <c r="A36" s="30"/>
      <c r="B36" s="104"/>
      <c r="C36" s="100"/>
      <c r="D36" s="109">
        <f t="shared" si="1"/>
        <v>0</v>
      </c>
      <c r="E36" s="114"/>
      <c r="F36" s="105"/>
      <c r="G36" s="105"/>
      <c r="H36" s="105"/>
      <c r="I36" s="105"/>
      <c r="J36" s="115"/>
      <c r="K36" s="110"/>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row>
    <row r="37" spans="1:58" ht="13.5" customHeight="1">
      <c r="A37" s="30"/>
      <c r="B37" s="104"/>
      <c r="C37" s="100"/>
      <c r="D37" s="109">
        <f t="shared" si="1"/>
        <v>0</v>
      </c>
      <c r="E37" s="114"/>
      <c r="F37" s="105"/>
      <c r="G37" s="105"/>
      <c r="H37" s="105"/>
      <c r="I37" s="105"/>
      <c r="J37" s="115"/>
      <c r="K37" s="110"/>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row>
    <row r="38" spans="1:58" ht="13.5" customHeight="1">
      <c r="A38" s="30"/>
      <c r="B38" s="101"/>
      <c r="C38" s="100"/>
      <c r="D38" s="109">
        <f t="shared" si="1"/>
        <v>0</v>
      </c>
      <c r="E38" s="114"/>
      <c r="F38" s="105"/>
      <c r="G38" s="105"/>
      <c r="H38" s="105"/>
      <c r="I38" s="105"/>
      <c r="J38" s="115"/>
      <c r="K38" s="110"/>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row>
    <row r="39" spans="1:58" ht="13.5" customHeight="1">
      <c r="A39" s="30"/>
      <c r="B39" s="104"/>
      <c r="C39" s="100"/>
      <c r="D39" s="109">
        <f t="shared" si="1"/>
        <v>0</v>
      </c>
      <c r="E39" s="114"/>
      <c r="F39" s="105"/>
      <c r="G39" s="105"/>
      <c r="H39" s="105"/>
      <c r="I39" s="105"/>
      <c r="J39" s="115"/>
      <c r="K39" s="110"/>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row>
    <row r="40" spans="1:58" ht="13.5" customHeight="1">
      <c r="A40" s="30"/>
      <c r="B40" s="104"/>
      <c r="C40" s="100"/>
      <c r="D40" s="109">
        <f t="shared" si="1"/>
        <v>0</v>
      </c>
      <c r="E40" s="114"/>
      <c r="F40" s="105"/>
      <c r="G40" s="105"/>
      <c r="H40" s="105"/>
      <c r="I40" s="105"/>
      <c r="J40" s="115"/>
      <c r="K40" s="110"/>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row>
    <row r="41" spans="1:58" ht="13.5" customHeight="1">
      <c r="A41" s="30"/>
      <c r="B41" s="101"/>
      <c r="C41" s="100"/>
      <c r="D41" s="109">
        <f t="shared" si="1"/>
        <v>0</v>
      </c>
      <c r="E41" s="114"/>
      <c r="F41" s="105"/>
      <c r="G41" s="105"/>
      <c r="H41" s="105"/>
      <c r="I41" s="105"/>
      <c r="J41" s="115"/>
      <c r="K41" s="110"/>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row>
    <row r="42" spans="1:58" ht="13.5" customHeight="1">
      <c r="A42" s="30"/>
      <c r="B42" s="104"/>
      <c r="C42" s="100"/>
      <c r="D42" s="109">
        <f t="shared" si="1"/>
        <v>0</v>
      </c>
      <c r="E42" s="114"/>
      <c r="F42" s="105"/>
      <c r="G42" s="105"/>
      <c r="H42" s="105"/>
      <c r="I42" s="105"/>
      <c r="J42" s="115"/>
      <c r="K42" s="110"/>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row>
    <row r="43" spans="1:58" ht="13.5" customHeight="1">
      <c r="A43" s="30"/>
      <c r="B43" s="104"/>
      <c r="C43" s="100"/>
      <c r="D43" s="109">
        <f t="shared" si="1"/>
        <v>0</v>
      </c>
      <c r="E43" s="114"/>
      <c r="F43" s="105"/>
      <c r="G43" s="105"/>
      <c r="H43" s="105"/>
      <c r="I43" s="105"/>
      <c r="J43" s="115"/>
      <c r="K43" s="110"/>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row>
    <row r="44" spans="1:58" ht="13.5" customHeight="1">
      <c r="A44" s="30"/>
      <c r="B44" s="104"/>
      <c r="C44" s="100"/>
      <c r="D44" s="109">
        <f t="shared" si="1"/>
        <v>0</v>
      </c>
      <c r="E44" s="114"/>
      <c r="F44" s="105"/>
      <c r="G44" s="105"/>
      <c r="H44" s="105"/>
      <c r="I44" s="105"/>
      <c r="J44" s="115"/>
      <c r="K44" s="110"/>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row>
    <row r="45" spans="1:58" ht="13.5" customHeight="1">
      <c r="A45" s="30"/>
      <c r="B45" s="104"/>
      <c r="C45" s="100"/>
      <c r="D45" s="109">
        <f t="shared" si="1"/>
        <v>0</v>
      </c>
      <c r="E45" s="114"/>
      <c r="F45" s="105"/>
      <c r="G45" s="105"/>
      <c r="H45" s="105"/>
      <c r="I45" s="105"/>
      <c r="J45" s="115"/>
      <c r="K45" s="110"/>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row>
    <row r="46" spans="1:58" ht="13.5" customHeight="1">
      <c r="A46" s="30"/>
      <c r="B46" s="104"/>
      <c r="C46" s="100"/>
      <c r="D46" s="109">
        <f t="shared" si="1"/>
        <v>0</v>
      </c>
      <c r="E46" s="114"/>
      <c r="F46" s="105"/>
      <c r="G46" s="105"/>
      <c r="H46" s="105"/>
      <c r="I46" s="105"/>
      <c r="J46" s="115"/>
      <c r="K46" s="110"/>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row>
    <row r="47" spans="1:58" ht="13.5" customHeight="1">
      <c r="A47" s="30"/>
      <c r="B47" s="101"/>
      <c r="C47" s="100"/>
      <c r="D47" s="109">
        <f t="shared" si="1"/>
        <v>0</v>
      </c>
      <c r="E47" s="114"/>
      <c r="F47" s="105"/>
      <c r="G47" s="105"/>
      <c r="H47" s="105"/>
      <c r="I47" s="105"/>
      <c r="J47" s="115"/>
      <c r="K47" s="110"/>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row>
    <row r="48" spans="1:58" ht="13.5" customHeight="1">
      <c r="A48" s="30"/>
      <c r="B48" s="104"/>
      <c r="C48" s="100"/>
      <c r="D48" s="109">
        <f t="shared" si="1"/>
        <v>0</v>
      </c>
      <c r="E48" s="114"/>
      <c r="F48" s="105"/>
      <c r="G48" s="105"/>
      <c r="H48" s="105"/>
      <c r="I48" s="105"/>
      <c r="J48" s="115"/>
      <c r="K48" s="110"/>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row>
    <row r="49" spans="1:58" ht="13.5" customHeight="1">
      <c r="A49" s="30"/>
      <c r="B49" s="104"/>
      <c r="C49" s="100"/>
      <c r="D49" s="109">
        <f t="shared" si="1"/>
        <v>0</v>
      </c>
      <c r="E49" s="114"/>
      <c r="F49" s="105"/>
      <c r="G49" s="105"/>
      <c r="H49" s="105"/>
      <c r="I49" s="105"/>
      <c r="J49" s="115"/>
      <c r="K49" s="110"/>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row>
    <row r="50" spans="1:58" ht="13.5" customHeight="1">
      <c r="A50" s="30"/>
      <c r="B50" s="104"/>
      <c r="C50" s="100"/>
      <c r="D50" s="109">
        <f t="shared" si="1"/>
        <v>0</v>
      </c>
      <c r="E50" s="114"/>
      <c r="F50" s="105"/>
      <c r="G50" s="105"/>
      <c r="H50" s="105"/>
      <c r="I50" s="105"/>
      <c r="J50" s="115"/>
      <c r="K50" s="110"/>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row>
    <row r="51" spans="1:58" ht="13.5" customHeight="1">
      <c r="A51" s="30"/>
      <c r="B51" s="104"/>
      <c r="C51" s="100"/>
      <c r="D51" s="109">
        <f t="shared" si="1"/>
        <v>0</v>
      </c>
      <c r="E51" s="114"/>
      <c r="F51" s="105"/>
      <c r="G51" s="105"/>
      <c r="H51" s="105"/>
      <c r="I51" s="105"/>
      <c r="J51" s="115"/>
      <c r="K51" s="11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row>
    <row r="52" spans="1:58" ht="13.5" customHeight="1">
      <c r="A52" s="30"/>
      <c r="B52" s="104"/>
      <c r="C52" s="100"/>
      <c r="D52" s="109">
        <f t="shared" si="1"/>
        <v>0</v>
      </c>
      <c r="E52" s="114"/>
      <c r="F52" s="105"/>
      <c r="G52" s="105"/>
      <c r="H52" s="105"/>
      <c r="I52" s="105"/>
      <c r="J52" s="115"/>
      <c r="K52" s="110"/>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row>
    <row r="53" spans="1:58" ht="13.5" customHeight="1">
      <c r="A53" s="30"/>
      <c r="B53" s="104"/>
      <c r="C53" s="100"/>
      <c r="D53" s="109">
        <f t="shared" si="1"/>
        <v>0</v>
      </c>
      <c r="E53" s="114"/>
      <c r="F53" s="105"/>
      <c r="G53" s="105"/>
      <c r="H53" s="105"/>
      <c r="I53" s="105"/>
      <c r="J53" s="115"/>
      <c r="K53" s="110"/>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row>
    <row r="54" spans="1:58" ht="13.5" customHeight="1">
      <c r="A54" s="30"/>
      <c r="B54" s="104"/>
      <c r="C54" s="100"/>
      <c r="D54" s="109">
        <f t="shared" si="1"/>
        <v>0</v>
      </c>
      <c r="E54" s="114"/>
      <c r="F54" s="105"/>
      <c r="G54" s="105"/>
      <c r="H54" s="105"/>
      <c r="I54" s="105"/>
      <c r="J54" s="115"/>
      <c r="K54" s="110"/>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row>
    <row r="55" spans="1:58" ht="13.5" customHeight="1">
      <c r="A55" s="30"/>
      <c r="B55" s="104"/>
      <c r="C55" s="100"/>
      <c r="D55" s="109">
        <f t="shared" si="1"/>
        <v>0</v>
      </c>
      <c r="E55" s="114"/>
      <c r="F55" s="105"/>
      <c r="G55" s="105"/>
      <c r="H55" s="105"/>
      <c r="I55" s="105"/>
      <c r="J55" s="115"/>
      <c r="K55" s="110"/>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row>
    <row r="56" spans="1:58" ht="13.5" customHeight="1">
      <c r="A56" s="30"/>
      <c r="B56" s="104"/>
      <c r="C56" s="100"/>
      <c r="D56" s="109">
        <f t="shared" si="1"/>
        <v>0</v>
      </c>
      <c r="E56" s="114"/>
      <c r="F56" s="105"/>
      <c r="G56" s="105"/>
      <c r="H56" s="105"/>
      <c r="I56" s="105"/>
      <c r="J56" s="115"/>
      <c r="K56" s="110"/>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row>
    <row r="57" spans="1:58" ht="13.5" customHeight="1">
      <c r="A57" s="30"/>
      <c r="B57" s="104"/>
      <c r="C57" s="100"/>
      <c r="D57" s="109">
        <f t="shared" si="1"/>
        <v>0</v>
      </c>
      <c r="E57" s="114"/>
      <c r="F57" s="105"/>
      <c r="G57" s="105"/>
      <c r="H57" s="105"/>
      <c r="I57" s="105"/>
      <c r="J57" s="115"/>
      <c r="K57" s="110"/>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row>
    <row r="58" spans="1:58" ht="13.5" customHeight="1">
      <c r="A58" s="30"/>
      <c r="B58" s="101"/>
      <c r="C58" s="100"/>
      <c r="D58" s="109">
        <f t="shared" si="1"/>
        <v>0</v>
      </c>
      <c r="E58" s="114"/>
      <c r="F58" s="105"/>
      <c r="G58" s="105"/>
      <c r="H58" s="105"/>
      <c r="I58" s="105"/>
      <c r="J58" s="115"/>
      <c r="K58" s="110"/>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row>
    <row r="59" spans="1:58" ht="13.5" customHeight="1">
      <c r="A59" s="30"/>
      <c r="B59" s="104"/>
      <c r="C59" s="100"/>
      <c r="D59" s="109">
        <f t="shared" si="1"/>
        <v>0</v>
      </c>
      <c r="E59" s="114"/>
      <c r="F59" s="105"/>
      <c r="G59" s="105"/>
      <c r="H59" s="105"/>
      <c r="I59" s="105"/>
      <c r="J59" s="115"/>
      <c r="K59" s="110"/>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row>
    <row r="60" spans="1:58" ht="13.5" customHeight="1">
      <c r="A60" s="30"/>
      <c r="B60" s="104"/>
      <c r="C60" s="100"/>
      <c r="D60" s="109">
        <f t="shared" si="1"/>
        <v>0</v>
      </c>
      <c r="E60" s="114"/>
      <c r="F60" s="105"/>
      <c r="G60" s="105"/>
      <c r="H60" s="105"/>
      <c r="I60" s="105"/>
      <c r="J60" s="115"/>
      <c r="K60" s="110"/>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row>
    <row r="61" spans="1:58" ht="13.5" customHeight="1">
      <c r="A61" s="30"/>
      <c r="B61" s="104"/>
      <c r="C61" s="100"/>
      <c r="D61" s="109">
        <f t="shared" si="1"/>
        <v>0</v>
      </c>
      <c r="E61" s="114"/>
      <c r="F61" s="105"/>
      <c r="G61" s="105"/>
      <c r="H61" s="105"/>
      <c r="I61" s="105"/>
      <c r="J61" s="115"/>
      <c r="K61" s="110"/>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row>
    <row r="62" spans="1:58" ht="13.5" customHeight="1">
      <c r="A62" s="30"/>
      <c r="B62" s="104"/>
      <c r="C62" s="100"/>
      <c r="D62" s="109">
        <f t="shared" si="1"/>
        <v>0</v>
      </c>
      <c r="E62" s="114"/>
      <c r="F62" s="105"/>
      <c r="G62" s="105"/>
      <c r="H62" s="105"/>
      <c r="I62" s="105"/>
      <c r="J62" s="115"/>
      <c r="K62" s="110"/>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row>
    <row r="63" spans="1:58" ht="13.5" customHeight="1">
      <c r="A63" s="30"/>
      <c r="B63" s="101"/>
      <c r="C63" s="100"/>
      <c r="D63" s="109">
        <f t="shared" si="1"/>
        <v>0</v>
      </c>
      <c r="E63" s="114"/>
      <c r="F63" s="105"/>
      <c r="G63" s="105"/>
      <c r="H63" s="105"/>
      <c r="I63" s="105"/>
      <c r="J63" s="115"/>
      <c r="K63" s="110"/>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row>
    <row r="64" spans="1:58" ht="13.5" customHeight="1">
      <c r="A64" s="30"/>
      <c r="B64" s="101"/>
      <c r="C64" s="100"/>
      <c r="D64" s="109">
        <f t="shared" si="1"/>
        <v>0</v>
      </c>
      <c r="E64" s="114"/>
      <c r="F64" s="105"/>
      <c r="G64" s="105"/>
      <c r="H64" s="105"/>
      <c r="I64" s="105"/>
      <c r="J64" s="115"/>
      <c r="K64" s="110"/>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row>
    <row r="65" spans="1:58" ht="13.5" customHeight="1">
      <c r="A65" s="30"/>
      <c r="B65" s="101"/>
      <c r="C65" s="100"/>
      <c r="D65" s="109">
        <f t="shared" si="1"/>
        <v>0</v>
      </c>
      <c r="E65" s="114"/>
      <c r="F65" s="105"/>
      <c r="G65" s="105"/>
      <c r="H65" s="105"/>
      <c r="I65" s="105"/>
      <c r="J65" s="115"/>
      <c r="K65" s="110"/>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row>
    <row r="66" spans="1:58" ht="13.5" customHeight="1">
      <c r="A66" s="30"/>
      <c r="B66" s="99"/>
      <c r="C66" s="100"/>
      <c r="D66" s="109">
        <f t="shared" si="1"/>
        <v>0</v>
      </c>
      <c r="E66" s="114"/>
      <c r="F66" s="105"/>
      <c r="G66" s="105"/>
      <c r="H66" s="105"/>
      <c r="I66" s="105"/>
      <c r="J66" s="115"/>
      <c r="K66" s="110"/>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row>
    <row r="67" spans="1:58" ht="13.5" customHeight="1">
      <c r="A67" s="30"/>
      <c r="B67" s="99"/>
      <c r="C67" s="100"/>
      <c r="D67" s="109">
        <f t="shared" si="1"/>
        <v>0</v>
      </c>
      <c r="E67" s="114"/>
      <c r="F67" s="105"/>
      <c r="G67" s="105"/>
      <c r="H67" s="105"/>
      <c r="I67" s="105"/>
      <c r="J67" s="115"/>
      <c r="K67" s="111"/>
      <c r="L67" s="107"/>
      <c r="M67" s="107"/>
      <c r="N67" s="107"/>
      <c r="O67" s="107"/>
      <c r="P67" s="107"/>
      <c r="Q67" s="107"/>
      <c r="R67" s="107"/>
      <c r="S67" s="107"/>
      <c r="T67" s="107"/>
      <c r="U67" s="107"/>
      <c r="V67" s="107"/>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row>
    <row r="68" spans="1:58" ht="13.5" customHeight="1">
      <c r="A68" s="30"/>
      <c r="B68" s="99"/>
      <c r="C68" s="100"/>
      <c r="D68" s="109">
        <f t="shared" si="1"/>
        <v>0</v>
      </c>
      <c r="E68" s="114"/>
      <c r="F68" s="105"/>
      <c r="G68" s="105"/>
      <c r="H68" s="105"/>
      <c r="I68" s="105"/>
      <c r="J68" s="115"/>
      <c r="K68" s="111"/>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row>
    <row r="69" spans="1:58" ht="13.5" customHeight="1" thickBot="1">
      <c r="A69" s="30"/>
      <c r="B69" s="33"/>
      <c r="C69" s="64">
        <f>SUM(D69:D69)</f>
        <v>0</v>
      </c>
      <c r="D69" s="109">
        <f t="shared" si="1"/>
        <v>0</v>
      </c>
      <c r="E69" s="116">
        <f t="shared" ref="E69:J69" si="2">SUM(E26:E68)</f>
        <v>0</v>
      </c>
      <c r="F69" s="117">
        <f t="shared" si="2"/>
        <v>0</v>
      </c>
      <c r="G69" s="117">
        <f t="shared" si="2"/>
        <v>0</v>
      </c>
      <c r="H69" s="117">
        <f t="shared" si="2"/>
        <v>0</v>
      </c>
      <c r="I69" s="117">
        <f t="shared" si="2"/>
        <v>0</v>
      </c>
      <c r="J69" s="118">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16</v>
      </c>
    </row>
    <row r="2" spans="1:4" ht="9.6" customHeight="1">
      <c r="A2" s="11"/>
    </row>
    <row r="3" spans="1:4" ht="18">
      <c r="A3" s="11" t="str">
        <f>'Profielen (minimale eisen)'!A2</f>
        <v>LOT 4 :</v>
      </c>
      <c r="B3" s="11" t="str">
        <f>'Profielen (minimale eisen)'!B2</f>
        <v>G4-Veiligheidsbeheer</v>
      </c>
    </row>
    <row r="4" spans="1:4" ht="9" customHeight="1" thickBot="1">
      <c r="A4" s="11"/>
      <c r="B4" s="11"/>
    </row>
    <row r="5" spans="1:4" ht="15" thickBot="1">
      <c r="A5" s="10" t="s">
        <v>84</v>
      </c>
      <c r="C5" s="176">
        <f>'Crit. 2.A. Planning &amp; Capacity'!C5</f>
        <v>0</v>
      </c>
      <c r="D5" s="177"/>
    </row>
    <row r="6" spans="1:4" ht="9" customHeight="1"/>
    <row r="7" spans="1:4" ht="15.6">
      <c r="A7" s="57" t="s">
        <v>159</v>
      </c>
      <c r="B7" s="58"/>
      <c r="C7" s="58"/>
      <c r="D7" s="58"/>
    </row>
    <row r="8" spans="1:4" ht="9" customHeight="1"/>
    <row r="9" spans="1:4" ht="15.6">
      <c r="A9" s="55" t="s">
        <v>51</v>
      </c>
    </row>
    <row r="10" spans="1:4" ht="15.6">
      <c r="A10" s="60" t="s">
        <v>160</v>
      </c>
    </row>
    <row r="11" spans="1:4">
      <c r="A11" s="127" t="s">
        <v>161</v>
      </c>
    </row>
    <row r="12" spans="1:4">
      <c r="A12" s="127" t="s">
        <v>162</v>
      </c>
    </row>
    <row r="13" spans="1:4" ht="15.6">
      <c r="A13" s="61" t="s">
        <v>163</v>
      </c>
      <c r="B13" s="62"/>
      <c r="C13" s="62"/>
      <c r="D13" s="62"/>
    </row>
    <row r="14" spans="1:4">
      <c r="A14" s="195" t="s">
        <v>164</v>
      </c>
      <c r="B14" s="195"/>
      <c r="C14" s="195"/>
      <c r="D14" s="195"/>
    </row>
    <row r="15" spans="1:4">
      <c r="A15" s="38" t="s">
        <v>165</v>
      </c>
    </row>
    <row r="16" spans="1:4">
      <c r="A16" s="38" t="s">
        <v>166</v>
      </c>
    </row>
    <row r="17" spans="1:4">
      <c r="A17" s="38" t="s">
        <v>167</v>
      </c>
    </row>
    <row r="18" spans="1:4">
      <c r="B18" s="86"/>
      <c r="C18" s="86"/>
      <c r="D18" s="86"/>
    </row>
    <row r="19" spans="1:4">
      <c r="A19" s="86" t="s">
        <v>168</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16</v>
      </c>
    </row>
    <row r="2" spans="1:4" ht="9.6" customHeight="1">
      <c r="A2" s="11"/>
    </row>
    <row r="3" spans="1:4" ht="18">
      <c r="A3" s="11" t="str">
        <f>'Profielen (minimale eisen)'!A2</f>
        <v>LOT 4 :</v>
      </c>
      <c r="B3" s="11" t="str">
        <f>'Profielen (minimale eisen)'!B2</f>
        <v>G4-Veiligheidsbeheer</v>
      </c>
    </row>
    <row r="4" spans="1:4" ht="9" customHeight="1" thickBot="1">
      <c r="A4" s="11"/>
      <c r="B4" s="11"/>
    </row>
    <row r="5" spans="1:4" ht="15" thickBot="1">
      <c r="A5" s="10" t="s">
        <v>84</v>
      </c>
      <c r="C5" s="176">
        <f>'Crit. 2.A. Planning &amp; Capacity'!C5</f>
        <v>0</v>
      </c>
      <c r="D5" s="177"/>
    </row>
    <row r="6" spans="1:4" ht="9" customHeight="1"/>
    <row r="7" spans="1:4" ht="15.6">
      <c r="A7" s="57" t="s">
        <v>169</v>
      </c>
      <c r="B7" s="58"/>
      <c r="C7" s="58"/>
      <c r="D7" s="58"/>
    </row>
    <row r="8" spans="1:4" ht="9" customHeight="1"/>
    <row r="9" spans="1:4" ht="15.6">
      <c r="A9" s="55" t="s">
        <v>51</v>
      </c>
    </row>
    <row r="10" spans="1:4" ht="15.6">
      <c r="A10" s="60" t="s">
        <v>160</v>
      </c>
    </row>
    <row r="11" spans="1:4">
      <c r="A11" s="127" t="s">
        <v>161</v>
      </c>
    </row>
    <row r="12" spans="1:4">
      <c r="A12" s="127" t="s">
        <v>162</v>
      </c>
    </row>
    <row r="13" spans="1:4" ht="15.6">
      <c r="A13" s="61" t="s">
        <v>163</v>
      </c>
      <c r="B13" s="62"/>
      <c r="C13" s="62"/>
      <c r="D13" s="62"/>
    </row>
    <row r="14" spans="1:4">
      <c r="A14" s="195" t="s">
        <v>170</v>
      </c>
      <c r="B14" s="195"/>
      <c r="C14" s="195"/>
      <c r="D14" s="195"/>
    </row>
    <row r="15" spans="1:4">
      <c r="A15" s="38"/>
      <c r="B15" s="86"/>
      <c r="C15" s="86"/>
      <c r="D15" s="86"/>
    </row>
    <row r="16" spans="1:4">
      <c r="A16" s="86" t="s">
        <v>168</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272AB3-526C-472E-AD44-9F863CC4398C}"/>
</file>

<file path=customXml/itemProps2.xml><?xml version="1.0" encoding="utf-8"?>
<ds:datastoreItem xmlns:ds="http://schemas.openxmlformats.org/officeDocument/2006/customXml" ds:itemID="{624ED0E4-207C-4562-BA8E-C4907936A47A}">
  <ds:schemaRefs>
    <ds:schemaRef ds:uri="5adddd6a-6079-4cd4-852e-629de52041d0"/>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bd08d2d9-9168-4949-99ce-134a57f4f85d"/>
    <ds:schemaRef ds:uri="http://schemas.microsoft.com/office/infopath/2007/PartnerControls"/>
  </ds:schemaRefs>
</ds:datastoreItem>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PINTILIE Ionela</cp:lastModifiedBy>
  <dcterms:created xsi:type="dcterms:W3CDTF">2015-06-05T18:17:20Z</dcterms:created>
  <dcterms:modified xsi:type="dcterms:W3CDTF">2022-09-05T12:19:51Z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