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W.PERCEEL23 (M5) New Ways of Working (NWoW)/"/>
    </mc:Choice>
  </mc:AlternateContent>
  <xr:revisionPtr revIDLastSave="2152" documentId="11_920981AD2A88CBB2B0FBFA11D637C4C9C6519E02" xr6:coauthVersionLast="47" xr6:coauthVersionMax="47" xr10:uidLastSave="{03F8F077-D60D-466D-ABE7-136A2D0FA61C}"/>
  <bookViews>
    <workbookView xWindow="-108" yWindow="-108" windowWidth="23256" windowHeight="12456" activeTab="1"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1" l="1"/>
  <c r="G34" i="1"/>
  <c r="G32" i="1"/>
  <c r="G31" i="1"/>
  <c r="G29" i="1"/>
  <c r="G28" i="1"/>
  <c r="G26" i="1"/>
  <c r="G25" i="1"/>
  <c r="G23" i="1"/>
  <c r="G22" i="1"/>
  <c r="G20" i="1"/>
  <c r="G19" i="1"/>
  <c r="G17" i="1"/>
  <c r="G16" i="1"/>
  <c r="D21" i="6"/>
  <c r="D20" i="6"/>
  <c r="AU18" i="6"/>
  <c r="AI18" i="6"/>
  <c r="AU24" i="6"/>
  <c r="AI24" i="6"/>
  <c r="E35" i="1"/>
  <c r="E34" i="1"/>
  <c r="E33" i="1"/>
  <c r="E32" i="1"/>
  <c r="E31" i="1"/>
  <c r="E30" i="1"/>
  <c r="E29" i="1"/>
  <c r="E28" i="1"/>
  <c r="E27" i="1"/>
  <c r="E26" i="1"/>
  <c r="E25" i="1"/>
  <c r="E24" i="1"/>
  <c r="E23" i="1"/>
  <c r="E22" i="1"/>
  <c r="E21" i="1"/>
  <c r="E20" i="1"/>
  <c r="E19" i="1"/>
  <c r="E18" i="1"/>
  <c r="E17" i="1"/>
  <c r="E16" i="1"/>
  <c r="E15" i="1"/>
  <c r="B3" i="14"/>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16" i="2"/>
  <c r="B19" i="2"/>
  <c r="B22" i="2"/>
  <c r="B25" i="2"/>
  <c r="B28" i="2"/>
  <c r="B31" i="2"/>
  <c r="D69" i="6" l="1"/>
  <c r="C69" i="6" s="1"/>
  <c r="K13" i="2"/>
  <c r="K22" i="2"/>
  <c r="L22" i="2" s="1"/>
  <c r="K31" i="2"/>
  <c r="L31" i="2" s="1"/>
  <c r="K25" i="2"/>
  <c r="L25" i="2" s="1"/>
  <c r="K16" i="2"/>
  <c r="L16" i="2" s="1"/>
  <c r="K28" i="2"/>
  <c r="L28" i="2" s="1"/>
  <c r="K19" i="2"/>
  <c r="L19" i="2" s="1"/>
  <c r="L13" i="2" l="1"/>
  <c r="L35" i="2" s="1"/>
  <c r="K35" i="2"/>
</calcChain>
</file>

<file path=xl/sharedStrings.xml><?xml version="1.0" encoding="utf-8"?>
<sst xmlns="http://schemas.openxmlformats.org/spreadsheetml/2006/main" count="338" uniqueCount="177">
  <si>
    <t>Junior</t>
  </si>
  <si>
    <t>nov</t>
  </si>
  <si>
    <t>oct</t>
  </si>
  <si>
    <t>mars</t>
  </si>
  <si>
    <t>mai</t>
  </si>
  <si>
    <t>juin</t>
  </si>
  <si>
    <t>août</t>
  </si>
  <si>
    <t>janv</t>
  </si>
  <si>
    <t>avr</t>
  </si>
  <si>
    <t>juil</t>
  </si>
  <si>
    <t>sept</t>
  </si>
  <si>
    <t>déc</t>
  </si>
  <si>
    <t>%</t>
  </si>
  <si>
    <t>Use case</t>
  </si>
  <si>
    <t>M5-New Way of Working (NWoW)</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</si>
  <si>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</si>
  <si>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</si>
  <si>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</si>
  <si>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</si>
  <si>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</si>
  <si>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</si>
  <si>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</si>
  <si>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</si>
  <si>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</si>
  <si>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</si>
  <si>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</si>
  <si>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</si>
  <si>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</si>
  <si>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</si>
  <si>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</si>
  <si>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</si>
  <si>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</si>
  <si>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</si>
  <si>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</si>
  <si>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</si>
  <si>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</si>
  <si>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</si>
  <si>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</si>
  <si>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</si>
  <si>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</si>
  <si>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gespecialiseerde uitvoering van projecten rond "New Ways of Working" (NWoW) in de openbare sector en ondersteunende technologie op dit vlak.</t>
  </si>
  <si>
    <t>PERCEEL 23:</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</si>
  <si>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</si>
  <si>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</si>
  <si>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</si>
  <si>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</si>
  <si>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</si>
  <si>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</si>
  <si>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</si>
  <si>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</si>
  <si>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</si>
  <si>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NWOW Consultant</t>
  </si>
  <si>
    <t>Je informeert en sensibiliseert de algemene directie en de bedrijfsonderdelen over NWOW, zowel wat de functionele, organisatorische, culturele als leidinggevende aspecten betreft;
Je analyseert de context van bricks, bytes en behaviors van de organisatie op basis van verzamelde gegevens, informatie, interviews;
Je ontwikkelt en leidt interviews, brainstormings en workshops om een visie op de beoogde werkomgeving op te bouwen of om de verschillende profielen van werknemers en hun behoeften op het gebied van werkomgeving vast te stellen;
Je doet aanbevelingen over de optimalisering van samenwerkings- en managementpraktijken, over het gebruik van bestaande instrumenten en systemen (voor zover deze NWOW ondersteunen) en stelt zo nodig alternatieven of verbeteringen voor;
Je werkt mee aan het opstellen van het plan voor het begeleiden van de verandering; 
Je helpt de vakgebieden bij de invoering van een nieuwe manier van samenwerken.</t>
  </si>
  <si>
    <r>
      <t xml:space="preserve">Gediversifieerde ervaringen met NWOW-projecten of een consultancy-ervaring in de digitale markt en het NWOW-domein. Een goede kennis van NWOW en van de technologische, bouwkundige en gedragsmatige dimensies is daarom noodzakelijk.
</t>
    </r>
    <r>
      <rPr>
        <sz val="11"/>
        <color rgb="FF000000"/>
        <rFont val="Calibri"/>
        <family val="2"/>
      </rPr>
      <t>Relationele vaardigheden (executive-niveau) en het vermogen tot onderhandelen, overtuigen en mobiliseren van belanghebbende partijen</t>
    </r>
    <r>
      <rPr>
        <sz val="11"/>
        <color theme="1"/>
        <rFont val="Calibri"/>
        <family val="2"/>
        <scheme val="minor"/>
      </rPr>
      <t xml:space="preserve">
</t>
    </r>
    <r>
      <rPr>
        <sz val="11"/>
        <color rgb="FF000000"/>
        <rFont val="Calibri"/>
        <family val="2"/>
      </rPr>
      <t>Schrijfvaardigheid (bestuurlijke documenten)</t>
    </r>
    <r>
      <rPr>
        <sz val="11"/>
        <color theme="1"/>
        <rFont val="Calibri"/>
        <family val="2"/>
        <scheme val="minor"/>
      </rPr>
      <t xml:space="preserve">
</t>
    </r>
    <r>
      <rPr>
        <sz val="11"/>
        <color rgb="FF000000"/>
        <rFont val="Calibri"/>
        <family val="2"/>
      </rPr>
      <t>Analytische en strategische diagnostische vaardigheden</t>
    </r>
  </si>
  <si>
    <t>Kunnen werken aan de volgende packaged missions:
 - NWOW-horizon
 - NWOW-opdracht op lange termijn
 - Hybride vergaderingen
  - Telewerken / Terug naar kantoor</t>
  </si>
  <si>
    <t>Workspace Designer</t>
  </si>
  <si>
    <t xml:space="preserve">Je ondersteunt en adviseert een organisatie bij de transformatie en optimalisatie van haar werkomgeving, rekening houdend met de esthetische en functionele aspecten van de voorzieningen;
Je ontwikkelt werkomgevingsconcepten voor een organisatie: je vertaalt de werkomgevingsstrategie naar een duurzaam en schaalbaar werkomgevingsconcept via macro- en microplannen;
Je adviseert de organisatie over de duurzaamheid en flexibiliteit van kantoorapparatuur en werkplekken;
Je houdt toezicht op de uitvoering van een kantoorinrichtingsproject (budgettaire opvolging, technisch, planning, kwaliteit, communicatie, rapportage). </t>
  </si>
  <si>
    <t>Aantoonbare ervaring in interieurontwerp en de inrichting van werkruimten
Beheersing van de NWOW-concepten en activity based working
Beheersing van CAD-tools
Kennis van speciale bouwtechnieken is een pluspunt</t>
  </si>
  <si>
    <t>Change Manager - NWOW-projecten</t>
  </si>
  <si>
    <t>Een change manager zorgt er binnen de organisatie voor dat veranderingsprocessen succesvol verlopen. Hij/zij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ontwikkelt een strategie voor veranderingsbeheer op basis van de groepen waarop de verandering van invloed is
- Voert impactanalyses uit: potentiële risico's en weerstandspunten in kaart brengen en specifieke plannen ontwikkelen om deze tot een minimum te beperken
- Bepaalt de concrete activiteitslijnen die deel uitmaken van het veranderingsproces 
- Formuleert doelstellingen voor verandering: voert evaluaties uit, analyseert resultaten en presenteert deze op een logische en begrijpelijke manier 
- Bewaakt de evolutie van een verandering: ontwikkelt haalbare en gerichte change management plannen, inclusief communicatieplan, sponsor roadmap, coachingplan, opleidings- en weerstandsbeheer plannen.
- Fungeert als aanspreekpunt voor de directie, de medewerkers en de andere belanghebbenden tijdens een veranderingsproces 
- Verstrekt advies aan klanten en de directie: een actieve en zichtbare coach zijn voor de managers die de verandering in goede banen leiden
- Vormt en beheert de stuurcomités rond verandering 
- Werkt samen met de projectteams om de veranderingsbeheeractiviteiten te integreren in de globale projectplannen
- Bereidt de besluitvorming voor over het beheer en de aanpak van verandering.
- Werkt samen met de communicatie-, de opleidings- en de HR-specialisten bij het opstellen van specifieke plannen en activiteiten ter ondersteuning van de uitvoering van het project</t>
  </si>
  <si>
    <r>
      <t xml:space="preserve"> Aantoonbare ervaring met de </t>
    </r>
    <r>
      <rPr>
        <strike/>
        <sz val="11"/>
        <color rgb="FF000000"/>
        <rFont val="Calibri"/>
        <family val="2"/>
      </rPr>
      <t xml:space="preserve"> technische</t>
    </r>
    <r>
      <rPr>
        <sz val="11"/>
        <color theme="1"/>
        <rFont val="Calibri"/>
        <family val="2"/>
        <scheme val="minor"/>
      </rPr>
      <t xml:space="preserve"> omgevingen waarin </t>
    </r>
    <r>
      <rPr>
        <sz val="11"/>
        <color rgb="FF000000"/>
        <rFont val="Calibri"/>
        <family val="2"/>
      </rPr>
      <t xml:space="preserve"> projecten plaatsvinden.</t>
    </r>
    <r>
      <rPr>
        <sz val="11"/>
        <color theme="1"/>
        <rFont val="Calibri"/>
        <family val="2"/>
        <scheme val="minor"/>
      </rPr>
      <t xml:space="preserve">
</t>
    </r>
    <r>
      <rPr>
        <sz val="11"/>
        <color rgb="FF000000"/>
        <rFont val="Calibri"/>
        <family val="2"/>
      </rPr>
      <t>- Communicatie- en klantgericht, bij voorkeur door aantoonbare voorbereiding/training.</t>
    </r>
    <r>
      <rPr>
        <sz val="11"/>
        <color theme="1"/>
        <rFont val="Calibri"/>
        <family val="2"/>
        <scheme val="minor"/>
      </rPr>
      <t xml:space="preserve">
</t>
    </r>
    <r>
      <rPr>
        <sz val="11"/>
        <color rgb="FF000000"/>
        <rFont val="Calibri"/>
        <family val="2"/>
      </rPr>
      <t xml:space="preserve">- Ervaring in de technische omgeving in kwestie of in een soortgelijke omgeving. </t>
    </r>
    <r>
      <rPr>
        <sz val="11"/>
        <color theme="1"/>
        <rFont val="Calibri"/>
        <family val="2"/>
        <scheme val="minor"/>
      </rPr>
      <t xml:space="preserve">
</t>
    </r>
    <r>
      <rPr>
        <sz val="11"/>
        <color rgb="FF000000"/>
        <rFont val="Calibri"/>
        <family val="2"/>
      </rPr>
      <t xml:space="preserve">- Ervaring met het leiden en ondersteunen van veranderingsprojecten </t>
    </r>
    <r>
      <rPr>
        <sz val="11"/>
        <color theme="1"/>
        <rFont val="Calibri"/>
        <family val="2"/>
        <scheme val="minor"/>
      </rPr>
      <t xml:space="preserve">
</t>
    </r>
    <r>
      <rPr>
        <sz val="11"/>
        <color rgb="FF000000"/>
        <rFont val="Calibri"/>
        <family val="2"/>
      </rPr>
      <t xml:space="preserve">- Kennis van projectbeheertechnieken en -instrumenten (risicobeheer, probleembeheer, enz.) </t>
    </r>
    <r>
      <rPr>
        <sz val="11"/>
        <color theme="1"/>
        <rFont val="Calibri"/>
        <family val="2"/>
        <scheme val="minor"/>
      </rPr>
      <t xml:space="preserve">
</t>
    </r>
    <r>
      <rPr>
        <sz val="11"/>
        <color rgb="FF000000"/>
        <rFont val="Calibri"/>
        <family val="2"/>
      </rPr>
      <t>- Goede kennis van de terminologie, de organisatie, de rollen en een methodologie voor veranderingsbeheer, bij voorkeur aangetoond door een certificering.</t>
    </r>
    <r>
      <rPr>
        <sz val="11"/>
        <color theme="1"/>
        <rFont val="Calibri"/>
        <family val="2"/>
        <scheme val="minor"/>
      </rPr>
      <t xml:space="preserve">
</t>
    </r>
    <r>
      <rPr>
        <sz val="11"/>
        <color rgb="FF000000"/>
        <rFont val="Calibri"/>
        <family val="2"/>
      </rPr>
      <t>- Beheersing van collectieve intelligentietechnieken</t>
    </r>
  </si>
  <si>
    <t>Kunnen werken aan de volgende verpakte opdrachten:
 - NWOW-opdracht op lange termijn</t>
  </si>
  <si>
    <t>Program Manager NWOW</t>
  </si>
  <si>
    <t>De Program Manager is verantwoordelijk voor het definiëren, coördineren en beheren van alle projecten die gericht zijn op de transformatie van een bedrijf in antwoord op de bedrijfsdoelstellingen. Deze projecten zijn onderling afhankelijk en samenhangend en worden geïntegreerd in een programma. De rol van Program Manager bestaat erin de teams en partners aan te sturen en de uitvoering van de projecten te organiseren, waarbij ervoor wordt gezorgd dat elk project bijdraagt tot de verwezenlijking van de algemene programmadoelstelling.
Verantwoordelijk voor het opzetten van het programmateam en de naleving van het programmadraaiboek en de begroting
Vertegenwoordigt de visie en het leiderschap van het programma: globale informatiebron
Actief beheer van stakeholders onderhandelaar
Verantwoordelijk voor het opstellen en de inhoud van het programmacharter
Verantwoordelijk voor de resultaten van het programma
Verantwoordelijk voor de verwachte voordelen van het programma (kwalitatief en kwantitatief)
Verantwoordelijk voor de organisatie van statusvergaderingen
Opvolging van de planning en de begroting van het programma
Beheer van de programmarisico's en -resultaten
Beheer van afhankelijkheden tussen meerdere projecten en hun teams
Verantwoordelijk voor de rapportage aan het kabinet van de minister (indien nodig)
Bepaling van de doelstellingen van het programma
Ontwerp van het programma
Planning, opvolging, evaluatie en onderzoek van de professionele bijdragen
Voorbereiding en opvolging van de actieplannen
Uitvoering van audits
Doorvoeren van verandering
Opvolging van de financiële doelstellingen
Planning van de uitgaven en de jaarlijkse begroting
Analyse van de leemten en lancering van corrigerende maatregelen</t>
  </si>
  <si>
    <t>Kennis van technologieën en vakgebieden zoals die nader zijn toegelicht in het desbetreffende perceel
Vermogen om uit te voeren: Business Case, Strategisch Plan, Audit IT, Gap Analysis (AS IS - To Be)
Kan toezicht houden op de uitvoering van processen, diensten en toepassingen (uitrol, opleiding, opvolging van de planning, enz.)
Beheersing van de beheertools Office-pakket, MS Project, andere planningstools;
Beheersing van de methoden voor projectleiding (Prince 2, Agile, Scrum);
Goed beheer van team met meerdere competenties, VIP
Uitstekende mondelinge communicatie-/presentatievaardigheden</t>
  </si>
  <si>
    <t>Kunnen werken aan de volgende packaged missions:
 - NWOW-opdracht op lange termijn</t>
  </si>
  <si>
    <t>Project  Manager NWOW</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</si>
  <si>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</si>
  <si>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t>
  </si>
  <si>
    <t>HR Soft skills Consultant</t>
  </si>
  <si>
    <t>Je ontwikkelt en leidt workshops/opleidingen op gedrags- en managementgebied;
Je begeleidt managers en kaderleden in hun management- en persoonlijke ontwikkeling, met name rond 3 thema's:  resultaatgerichtheid - autonomie - responsabilisering</t>
  </si>
  <si>
    <t>Ervaring met begeleiding en opleiding, idealiter binnen organisaties;
Aanpassingsvermogen;
Goede communicatievaardigheden (mondeling en schriftelijk)
Beheersing van collectieve intelligentietechnieken</t>
  </si>
  <si>
    <t>Kunnen werken aan de volgende packaged missions:
 - NWOW-opdracht op lange termijn
 - Hybride vergaderingen
  - Telewerken / Terug naar kantoor</t>
  </si>
  <si>
    <t>Trainer</t>
  </si>
  <si>
    <t>De trainer verzorgt opleidingen voor innovatietoepassingen en -diensten.
Hij is belast met het geven van cursussen over innovatietoepassingen of -diensten.
Hij bereidt de inhoud en het didactisch materiaal voor (slides, demo, presentatie, leaflet, oefeningen in beide talen FR-NL, enz.) met de 'key users' van de toepassing of de dienst.
Hij zorgt ervoor dat de bestreken functionele eisen duidelijk worden vermeld en toegelicht door de IT-functies te koppelen aan de bedrijfsprocessen.
Hij zorgt voor de opvolging van de cursisten door alle openstaande vragen te beantwoorden.
Hij zorgt voor de terbeschikkingstelling van de lokalen en het opleidingsmateriaal;
Hij vergewist zich ervan dat de ter beschikking gestelde instrumenten (hardware, software, testdatabase, toegang, login, wachtwoord, enz.) voor elke cursus gereed en operationeel zijn. 
Hij draagt bij tot  de ontwikkeling en het delen van kennis op het gebied van gebruikersgericht ontwerpen (user-centered design) en het ontwerpen van diensten (service design) binnen de publieke sector.</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</si>
  <si>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</si>
  <si>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xml:space="preserve">Serviceontwerp  (service design / design thinking) - IDEO-model
Co-creatietrajecten: methodologieën
Facilitering van een ideeënvormingsproces (online en ter plaatse);  opleiding over de hulpmiddelen
Creativiteitstechnieken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</si>
  <si>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</si>
  <si>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</si>
  <si>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</si>
  <si>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</si>
  <si>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</si>
  <si>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</si>
  <si>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</si>
  <si>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</si>
  <si>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</si>
  <si>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</si>
  <si>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</si>
  <si>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</si>
  <si>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</si>
  <si>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</si>
  <si>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</si>
  <si>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</si>
  <si>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</si>
  <si>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</si>
  <si>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</si>
  <si>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</si>
  <si>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</si>
  <si>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</si>
  <si>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</si>
  <si>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</si>
  <si>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</si>
  <si>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</si>
  <si>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</si>
  <si>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</si>
  <si>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</si>
  <si>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t>Projectleider</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</si>
  <si>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</si>
  <si>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</si>
  <si>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</si>
  <si>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</si>
  <si>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</si>
  <si>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</si>
  <si>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</si>
  <si>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</si>
  <si>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</si>
  <si>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Het betreft een in Brussel gevestigde administratie met 600 werknemers, die krap zit in haar huidige gebouwen.</t>
  </si>
  <si>
    <t>Zij is begonnen met een organisatorische en culturele transformatie  die haar moet brengen tot een organisatie van het "bimodale" type waarin:</t>
  </si>
  <si>
    <r>
      <t>-</t>
    </r>
    <r>
      <rPr>
        <sz val="7"/>
        <color theme="1"/>
        <rFont val="Times New Roman"/>
        <family val="1"/>
      </rPr>
      <t xml:space="preserve">        </t>
    </r>
    <r>
      <rPr>
        <sz val="11"/>
        <color theme="1"/>
        <rFont val="Calibri"/>
        <family val="2"/>
        <scheme val="minor"/>
      </rPr>
      <t>Modus 1 gericht is op de verbetering en de optimalisering in rijpe en goed beheerste domeinen;</t>
    </r>
  </si>
  <si>
    <r>
      <t>-</t>
    </r>
    <r>
      <rPr>
        <sz val="7"/>
        <color theme="1"/>
        <rFont val="Times New Roman"/>
        <family val="1"/>
      </rPr>
      <t>       </t>
    </r>
    <r>
      <rPr>
        <sz val="11"/>
        <color theme="1"/>
        <rFont val="Calibri"/>
        <family val="2"/>
        <scheme val="minor"/>
      </rPr>
      <t>Modus 2 van het "verkennende" type, de nadruk legt op experimenteren om te anticiperen op nieuwe problemen en deze op te lossen en tegemoet te komen aan nieuwe behoeften van huidige en toekomstige klanten.</t>
    </r>
  </si>
  <si>
    <t>Concreet moet zij zich dagelijks laten leiden door 4 grote principes om flexibel  en wendbaar te handelen:</t>
  </si>
  <si>
    <r>
      <t>1.</t>
    </r>
    <r>
      <rPr>
        <sz val="7"/>
        <color theme="1"/>
        <rFont val="Times New Roman"/>
        <family val="1"/>
      </rPr>
      <t xml:space="preserve">      </t>
    </r>
    <r>
      <rPr>
        <sz val="11"/>
        <color theme="1"/>
        <rFont val="Calibri"/>
        <family val="2"/>
        <scheme val="minor"/>
      </rPr>
      <t>Autonomisering &amp; responsabilisering: iedereen is verantwoordelijk voor de succesvolle voltooiing van zijn taken en handelt autonoom binnen de perimeter van de eigen functie</t>
    </r>
  </si>
  <si>
    <r>
      <t>2.</t>
    </r>
    <r>
      <rPr>
        <sz val="7"/>
        <color theme="1"/>
        <rFont val="Times New Roman"/>
        <family val="1"/>
      </rPr>
      <t xml:space="preserve">      </t>
    </r>
    <r>
      <rPr>
        <sz val="11"/>
        <color theme="1"/>
        <rFont val="Calibri"/>
        <family val="2"/>
        <scheme val="minor"/>
      </rPr>
      <t>Eenheid &amp; transversaliteit: elke werknemer is een onmisbaar radertje dat functioneert als een eenheid, op een transversale en gedefragmenteerde manier;</t>
    </r>
  </si>
  <si>
    <r>
      <t>3.</t>
    </r>
    <r>
      <rPr>
        <sz val="7"/>
        <color theme="1"/>
        <rFont val="Times New Roman"/>
        <family val="1"/>
      </rPr>
      <t xml:space="preserve">      </t>
    </r>
    <r>
      <rPr>
        <sz val="11"/>
        <color theme="1"/>
        <rFont val="Calibri"/>
        <family val="2"/>
        <scheme val="minor"/>
      </rPr>
      <t>360° kijken &amp; Luisteren: laten we openstaan voor het verzamelen van en anticiperen op de behoeften van onze klanten en partners;</t>
    </r>
  </si>
  <si>
    <r>
      <t>4.</t>
    </r>
    <r>
      <rPr>
        <sz val="7"/>
        <color theme="1"/>
        <rFont val="Times New Roman"/>
        <family val="1"/>
      </rPr>
      <t xml:space="preserve">      </t>
    </r>
    <r>
      <rPr>
        <sz val="11"/>
        <color theme="1"/>
        <rFont val="Calibri"/>
        <family val="2"/>
        <scheme val="minor"/>
      </rPr>
      <t>Pragmatisme &amp; voortdurende verbetering: we blijven met beide voeten op de grond staan, stellen regelmatig onze werkgewoonten in vraag, handelen met gezond verstand, zoeken naar oplossingen met de beste kosten-batenverhouding.</t>
    </r>
  </si>
  <si>
    <t>Geformuleerd probleem:</t>
  </si>
  <si>
    <t>Welke aanpak stelt u voor om een werkomgeving te implementeren die de organisatorische en culturele transformatie ondersteunt, wetende dat:</t>
  </si>
  <si>
    <r>
      <t>-</t>
    </r>
    <r>
      <rPr>
        <sz val="7"/>
        <color theme="1"/>
        <rFont val="Times New Roman"/>
        <family val="1"/>
      </rPr>
      <t xml:space="preserve">        </t>
    </r>
    <r>
      <rPr>
        <sz val="11"/>
        <color theme="1"/>
        <rFont val="Calibri"/>
        <family val="2"/>
        <scheme val="minor"/>
      </rPr>
      <t>deze organisatie van plan is om eind 2024 naar een nieuwe locatie te verhuizen.</t>
    </r>
  </si>
  <si>
    <r>
      <t>-</t>
    </r>
    <r>
      <rPr>
        <sz val="7"/>
        <color theme="1"/>
        <rFont val="Times New Roman"/>
        <family val="1"/>
      </rPr>
      <t xml:space="preserve">        </t>
    </r>
    <r>
      <rPr>
        <sz val="11"/>
        <color theme="1"/>
        <rFont val="Calibri"/>
        <family val="2"/>
        <scheme val="minor"/>
      </rPr>
      <t>zij haar verhuizing ziet als een integraal onderdeel van haar  organisatorische en culturele transformatie.</t>
    </r>
  </si>
  <si>
    <r>
      <t>-</t>
    </r>
    <r>
      <rPr>
        <sz val="7"/>
        <color theme="1"/>
        <rFont val="Times New Roman"/>
        <family val="1"/>
      </rPr>
      <t xml:space="preserve">        </t>
    </r>
    <r>
      <rPr>
        <sz val="11"/>
        <color theme="1"/>
        <rFont val="Calibri"/>
        <family val="2"/>
        <scheme val="minor"/>
      </rPr>
      <t>er tussen 2022 en 2024, zonder de verhuizing af te wachten, initiatieven genomen zullen worden om het gedrag van medewerkers/managers te veranderen en er verschillende soorten ondersteuning nodig zullen zijn.</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</si>
  <si>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</si>
  <si>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</si>
  <si>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</si>
  <si>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</si>
  <si>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</si>
  <si>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</si>
  <si>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</si>
  <si>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</si>
  <si>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</si>
  <si>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</si>
  <si>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</si>
  <si>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</si>
  <si>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</si>
  <si>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</si>
  <si>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</si>
  <si>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</si>
  <si>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</si>
  <si>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</si>
  <si>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</si>
  <si>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</si>
  <si>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</si>
  <si>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</si>
  <si>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</si>
  <si>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</si>
  <si>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</si>
  <si>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</si>
  <si>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</si>
  <si>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</si>
  <si>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</si>
  <si>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</si>
  <si>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</si>
  <si>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</si>
  <si>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</si>
  <si>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</si>
  <si>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</si>
  <si>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</si>
  <si>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</si>
  <si>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</si>
  <si>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</si>
  <si>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</si>
  <si>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het project denkt uit te voeren? Met name:</t>
  </si>
  <si>
    <r>
      <t>a.</t>
    </r>
    <r>
      <rPr>
        <sz val="7"/>
        <color theme="1"/>
        <rFont val="Times New Roman"/>
        <family val="1"/>
      </rPr>
      <t xml:space="preserve">      </t>
    </r>
    <r>
      <rPr>
        <sz val="11"/>
        <color theme="1"/>
        <rFont val="Calibri"/>
        <family val="2"/>
        <scheme val="minor"/>
      </rPr>
      <t>Welke benadering?</t>
    </r>
  </si>
  <si>
    <t>b.    Beschrijf de belangrijkste succesfactoren van je aanpak.</t>
  </si>
  <si>
    <r>
      <t>c.</t>
    </r>
    <r>
      <rPr>
        <sz val="7"/>
        <color theme="1"/>
        <rFont val="Times New Roman"/>
        <family val="1"/>
      </rPr>
      <t xml:space="preserve">      </t>
    </r>
    <r>
      <rPr>
        <sz val="11"/>
        <color theme="1"/>
        <rFont val="Calibri"/>
        <family val="2"/>
        <scheme val="minor"/>
      </rPr>
      <t>Beschrijf de concrete deliverables die voorgelegd moeten worden.</t>
    </r>
  </si>
  <si>
    <t xml:space="preserve">Antwoord: </t>
  </si>
  <si>
    <r>
      <t>CRIT</t>
    </r>
    <r>
      <rPr>
        <b/>
        <sz val="12"/>
        <color theme="0"/>
        <rFont val="Calibri"/>
        <family val="2"/>
      </rPr>
      <t>E</t>
    </r>
    <r>
      <rPr>
        <b/>
        <sz val="12"/>
        <color theme="0"/>
        <rFont val="Calibri"/>
        <family val="2"/>
        <scheme val="minor"/>
      </rPr>
      <t>RIUM 2.B.: VRAGENLIJST Q2</t>
    </r>
  </si>
  <si>
    <t>2.      Wat zijn volgens jou de grootste risico's in verband met jouw benadering, en wat stel je voor om ze tot een minimum te beperken?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</si>
</sst>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strike/>
      <sz val="11"/>
      <color rgb="FF000000"/>
      <name val="Calibri"/>
      <family val="2"/>
    </font>
    <font>
      <b/>
      <u/>
      <sz val="11"/>
      <color theme="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rgb="FFFFFFFF"/>
        <bgColor indexed="64"/>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4">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4" fillId="0" borderId="32" xfId="0" applyFont="1" applyBorder="1" applyAlignment="1">
      <alignment horizontal="left" vertical="center"/>
    </xf>
    <xf numFmtId="0" fontId="7" fillId="0" borderId="32" xfId="0" applyFont="1" applyBorder="1" applyAlignment="1">
      <alignment horizontal="left" vertical="center" wrapText="1"/>
    </xf>
    <xf numFmtId="0" fontId="4" fillId="0" borderId="32" xfId="0" applyFont="1" applyBorder="1" applyAlignment="1">
      <alignment vertical="center" wrapText="1"/>
    </xf>
    <xf numFmtId="0" fontId="17" fillId="0" borderId="32" xfId="0" applyFont="1" applyBorder="1" applyAlignment="1">
      <alignment vertical="center" wrapText="1"/>
    </xf>
    <xf numFmtId="0" fontId="4" fillId="14" borderId="32" xfId="0" applyFont="1" applyFill="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5" fillId="5" borderId="58" xfId="2" applyFont="1" applyFill="1" applyBorder="1" applyAlignment="1">
      <alignment horizontal="center" vertical="center" wrapText="1"/>
    </xf>
    <xf numFmtId="0" fontId="45"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6"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7" fillId="17" borderId="58" xfId="2" applyFont="1" applyFill="1" applyBorder="1" applyAlignment="1">
      <alignment horizontal="center" vertical="center" wrapText="1"/>
    </xf>
    <xf numFmtId="0" fontId="47" fillId="17" borderId="59" xfId="2" applyFont="1" applyFill="1" applyBorder="1" applyAlignment="1">
      <alignment horizontal="center" vertical="center"/>
    </xf>
    <xf numFmtId="9" fontId="40" fillId="15" borderId="40" xfId="2" applyNumberFormat="1" applyFont="1" applyFill="1" applyBorder="1" applyAlignment="1">
      <alignment horizontal="center" vertical="center"/>
    </xf>
    <xf numFmtId="9" fontId="40" fillId="15" borderId="38" xfId="2" applyNumberFormat="1" applyFont="1" applyFill="1" applyBorder="1" applyAlignment="1">
      <alignment horizontal="center" vertical="center" wrapText="1"/>
    </xf>
    <xf numFmtId="9" fontId="40" fillId="15" borderId="44" xfId="2" applyNumberFormat="1" applyFont="1" applyFill="1" applyBorder="1" applyAlignment="1">
      <alignment horizontal="center" vertical="center" wrapText="1"/>
    </xf>
    <xf numFmtId="9" fontId="40" fillId="15" borderId="44" xfId="2" applyNumberFormat="1" applyFont="1" applyFill="1" applyBorder="1" applyAlignment="1">
      <alignment horizontal="center" vertical="center"/>
    </xf>
    <xf numFmtId="9" fontId="40" fillId="15" borderId="39" xfId="2" applyNumberFormat="1" applyFont="1" applyFill="1" applyBorder="1" applyAlignment="1">
      <alignment horizontal="center" vertical="center"/>
    </xf>
    <xf numFmtId="0" fontId="10" fillId="18" borderId="25" xfId="2" applyFont="1" applyFill="1" applyBorder="1" applyAlignment="1">
      <alignment vertical="center"/>
    </xf>
    <xf numFmtId="0" fontId="10" fillId="18" borderId="60" xfId="2" applyFont="1" applyFill="1" applyBorder="1" applyAlignment="1">
      <alignment vertical="center"/>
    </xf>
    <xf numFmtId="0" fontId="8" fillId="15" borderId="26" xfId="2" applyFont="1" applyFill="1" applyBorder="1" applyAlignment="1">
      <alignment horizontal="center"/>
    </xf>
    <xf numFmtId="0" fontId="8" fillId="15"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8" fillId="19"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3" fillId="0" borderId="0" xfId="0" applyFont="1" applyAlignment="1">
      <alignment horizontal="left" vertical="center" wrapText="1"/>
    </xf>
    <xf numFmtId="0" fontId="0" fillId="0" borderId="0" xfId="0" quotePrefix="1"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5" borderId="23" xfId="2" applyNumberFormat="1" applyFont="1" applyFill="1" applyBorder="1" applyAlignment="1">
      <alignment horizontal="center" vertical="center"/>
    </xf>
    <xf numFmtId="9" fontId="40" fillId="15" borderId="41" xfId="2" applyNumberFormat="1" applyFont="1" applyFill="1" applyBorder="1" applyAlignment="1">
      <alignment horizontal="center" vertical="center"/>
    </xf>
    <xf numFmtId="9" fontId="40" fillId="15" borderId="20" xfId="2" applyNumberFormat="1" applyFont="1" applyFill="1" applyBorder="1" applyAlignment="1">
      <alignment horizontal="center" vertical="center"/>
    </xf>
    <xf numFmtId="0" fontId="9" fillId="16" borderId="16" xfId="2" applyFont="1" applyFill="1" applyBorder="1" applyAlignment="1">
      <alignment horizontal="center" vertical="center"/>
    </xf>
    <xf numFmtId="0" fontId="9" fillId="16" borderId="42" xfId="2" applyFont="1" applyFill="1" applyBorder="1" applyAlignment="1">
      <alignment horizontal="center" vertical="center"/>
    </xf>
    <xf numFmtId="0" fontId="9" fillId="16"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33">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4" customWidth="1"/>
    <col min="2" max="2" width="174.6640625" style="64" customWidth="1"/>
    <col min="3" max="16384" width="11.5546875" style="64"/>
  </cols>
  <sheetData>
    <row r="1" spans="1:4" ht="18">
      <c r="A1" s="11" t="s">
        <v>17</v>
      </c>
    </row>
    <row r="3" spans="1:4" ht="16.2">
      <c r="A3" s="63" t="s">
        <v>18</v>
      </c>
      <c r="C3" s="65"/>
      <c r="D3" s="65"/>
    </row>
    <row r="4" spans="1:4" ht="16.2">
      <c r="A4" s="64" t="s">
        <v>19</v>
      </c>
      <c r="C4" s="65"/>
      <c r="D4" s="65"/>
    </row>
    <row r="5" spans="1:4" ht="16.2">
      <c r="A5" s="64" t="s">
        <v>20</v>
      </c>
      <c r="C5" s="65"/>
      <c r="D5" s="65"/>
    </row>
    <row r="6" spans="1:4" ht="16.2">
      <c r="A6" s="64" t="s">
        <v>21</v>
      </c>
      <c r="C6" s="65"/>
      <c r="D6" s="65"/>
    </row>
    <row r="7" spans="1:4" ht="16.2">
      <c r="A7" s="64" t="s">
        <v>22</v>
      </c>
      <c r="C7" s="65"/>
      <c r="D7" s="65"/>
    </row>
    <row r="8" spans="1:4" ht="16.2">
      <c r="A8" s="64" t="s">
        <v>23</v>
      </c>
      <c r="C8" s="65"/>
      <c r="D8" s="65"/>
    </row>
    <row r="9" spans="1:4" ht="22.95" customHeight="1" thickBot="1">
      <c r="A9" s="58" t="s">
        <v>24</v>
      </c>
      <c r="C9" s="65"/>
      <c r="D9" s="65"/>
    </row>
    <row r="10" spans="1:4" ht="22.95" customHeight="1">
      <c r="A10" s="66" t="s">
        <v>25</v>
      </c>
      <c r="B10" s="67"/>
      <c r="C10" s="65"/>
      <c r="D10" s="65"/>
    </row>
    <row r="11" spans="1:4" ht="22.95" customHeight="1">
      <c r="A11" s="68" t="s">
        <v>26</v>
      </c>
      <c r="B11" s="69"/>
      <c r="C11" s="65"/>
      <c r="D11" s="65"/>
    </row>
    <row r="12" spans="1:4" ht="22.95" customHeight="1">
      <c r="A12" s="70" t="s">
        <v>27</v>
      </c>
      <c r="B12" s="71"/>
      <c r="C12" s="65"/>
      <c r="D12" s="65"/>
    </row>
    <row r="13" spans="1:4" ht="22.95" customHeight="1">
      <c r="A13" s="68" t="s">
        <v>28</v>
      </c>
      <c r="B13" s="69"/>
      <c r="C13" s="65"/>
      <c r="D13" s="65"/>
    </row>
    <row r="14" spans="1:4" ht="22.95" customHeight="1">
      <c r="A14" s="68" t="s">
        <v>29</v>
      </c>
      <c r="B14" s="69"/>
      <c r="C14" s="65"/>
      <c r="D14" s="65"/>
    </row>
    <row r="15" spans="1:4" ht="22.95" customHeight="1">
      <c r="A15" s="68" t="s">
        <v>30</v>
      </c>
      <c r="B15" s="69"/>
      <c r="C15" s="65"/>
      <c r="D15" s="65"/>
    </row>
    <row r="16" spans="1:4" ht="22.95" customHeight="1" thickBot="1">
      <c r="A16" s="72" t="s">
        <v>31</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tabSelected="1" zoomScale="80" zoomScaleNormal="80" workbookViewId="0">
      <selection activeCell="C34" sqref="C34"/>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17</v>
      </c>
    </row>
    <row r="2" spans="1:4" ht="18">
      <c r="A2" s="11"/>
    </row>
    <row r="3" spans="1:4" s="77" customFormat="1">
      <c r="A3" s="75" t="s">
        <v>32</v>
      </c>
      <c r="B3" s="76" t="s">
        <v>12</v>
      </c>
      <c r="C3" s="75" t="s">
        <v>33</v>
      </c>
      <c r="D3" s="76" t="s">
        <v>12</v>
      </c>
    </row>
    <row r="5" spans="1:4">
      <c r="A5" s="90" t="s">
        <v>34</v>
      </c>
      <c r="B5" s="78">
        <v>60</v>
      </c>
      <c r="C5" s="79" t="s">
        <v>35</v>
      </c>
      <c r="D5" s="78">
        <v>60</v>
      </c>
    </row>
    <row r="6" spans="1:4">
      <c r="B6" s="81"/>
      <c r="D6" s="81"/>
    </row>
    <row r="7" spans="1:4">
      <c r="A7" s="91" t="s">
        <v>36</v>
      </c>
      <c r="B7" s="78">
        <v>40</v>
      </c>
      <c r="C7" s="82" t="s">
        <v>13</v>
      </c>
      <c r="D7" s="78">
        <v>30</v>
      </c>
    </row>
    <row r="8" spans="1:4">
      <c r="B8" s="81"/>
      <c r="C8" s="82" t="s">
        <v>37</v>
      </c>
      <c r="D8" s="78">
        <v>10</v>
      </c>
    </row>
    <row r="10" spans="1:4" s="83" customFormat="1">
      <c r="A10" s="77"/>
      <c r="B10" s="80"/>
      <c r="C10" s="91" t="s">
        <v>38</v>
      </c>
      <c r="D10" s="92">
        <f>SUM(D5:D8)</f>
        <v>100</v>
      </c>
    </row>
    <row r="11" spans="1:4">
      <c r="B11" s="80"/>
    </row>
    <row r="12" spans="1:4" ht="15" thickBot="1">
      <c r="B12" s="80"/>
    </row>
    <row r="13" spans="1:4">
      <c r="A13" s="91" t="s">
        <v>39</v>
      </c>
      <c r="B13" s="80"/>
      <c r="C13" s="162" t="s">
        <v>40</v>
      </c>
    </row>
    <row r="14" spans="1:4" ht="15" thickBot="1">
      <c r="B14" s="80"/>
      <c r="C14" s="163"/>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4"/>
  <sheetViews>
    <sheetView topLeftCell="A13" zoomScale="80" zoomScaleNormal="80" workbookViewId="0">
      <selection activeCell="D28" sqref="D28"/>
    </sheetView>
  </sheetViews>
  <sheetFormatPr defaultColWidth="9.33203125" defaultRowHeight="14.4"/>
  <cols>
    <col min="1" max="1" width="10.33203125" customWidth="1"/>
    <col min="2" max="2" width="37.33203125" customWidth="1"/>
    <col min="3" max="3" width="139.6640625" customWidth="1"/>
    <col min="4" max="4" width="103.33203125" customWidth="1"/>
    <col min="5" max="5" width="63.6640625" customWidth="1"/>
  </cols>
  <sheetData>
    <row r="1" spans="1:5" ht="18">
      <c r="A1" s="11" t="s">
        <v>17</v>
      </c>
    </row>
    <row r="2" spans="1:5" ht="22.2" customHeight="1">
      <c r="A2" s="40" t="s">
        <v>41</v>
      </c>
      <c r="B2" s="41" t="s">
        <v>14</v>
      </c>
    </row>
    <row r="3" spans="1:5" ht="22.2" customHeight="1">
      <c r="A3" s="164" t="s">
        <v>42</v>
      </c>
      <c r="B3" s="164"/>
      <c r="C3" s="164"/>
      <c r="D3" s="164"/>
      <c r="E3" s="164"/>
    </row>
    <row r="4" spans="1:5" ht="22.2" customHeight="1">
      <c r="A4" s="57" t="s">
        <v>43</v>
      </c>
      <c r="B4" s="54"/>
      <c r="C4" s="38"/>
      <c r="D4" s="38"/>
      <c r="E4" s="38"/>
    </row>
    <row r="5" spans="1:5" ht="22.2" customHeight="1">
      <c r="A5" s="58" t="s">
        <v>44</v>
      </c>
      <c r="B5" s="54"/>
      <c r="C5" s="38"/>
      <c r="D5" s="38"/>
      <c r="E5" s="38"/>
    </row>
    <row r="6" spans="1:5" s="38" customFormat="1" ht="22.2" customHeight="1">
      <c r="A6" s="52" t="s">
        <v>45</v>
      </c>
      <c r="B6" s="39"/>
    </row>
    <row r="7" spans="1:5" ht="15.6">
      <c r="A7" s="46" t="s">
        <v>46</v>
      </c>
      <c r="B7" s="47" t="s">
        <v>47</v>
      </c>
      <c r="C7" s="47" t="s">
        <v>48</v>
      </c>
      <c r="D7" s="47" t="s">
        <v>49</v>
      </c>
      <c r="E7" s="47" t="s">
        <v>50</v>
      </c>
    </row>
    <row r="8" spans="1:5" ht="204" customHeight="1">
      <c r="A8" s="42">
        <v>1</v>
      </c>
      <c r="B8" s="124" t="s">
        <v>51</v>
      </c>
      <c r="C8" s="126" t="s">
        <v>52</v>
      </c>
      <c r="D8" s="126" t="s">
        <v>53</v>
      </c>
      <c r="E8" s="126" t="s">
        <v>54</v>
      </c>
    </row>
    <row r="9" spans="1:5" ht="132.6" customHeight="1">
      <c r="A9" s="42">
        <v>2</v>
      </c>
      <c r="B9" s="124" t="s">
        <v>55</v>
      </c>
      <c r="C9" s="126" t="s">
        <v>56</v>
      </c>
      <c r="D9" s="126" t="s">
        <v>57</v>
      </c>
      <c r="E9" s="126" t="s">
        <v>54</v>
      </c>
    </row>
    <row r="10" spans="1:5" ht="317.7" customHeight="1">
      <c r="A10" s="42">
        <v>3</v>
      </c>
      <c r="B10" s="124" t="s">
        <v>58</v>
      </c>
      <c r="C10" s="127" t="s">
        <v>59</v>
      </c>
      <c r="D10" s="128" t="s">
        <v>60</v>
      </c>
      <c r="E10" s="126" t="s">
        <v>61</v>
      </c>
    </row>
    <row r="11" spans="1:5" ht="409.2" customHeight="1">
      <c r="A11" s="42">
        <v>4</v>
      </c>
      <c r="B11" s="124" t="s">
        <v>62</v>
      </c>
      <c r="C11" s="128" t="s">
        <v>63</v>
      </c>
      <c r="D11" s="128" t="s">
        <v>64</v>
      </c>
      <c r="E11" s="126" t="s">
        <v>65</v>
      </c>
    </row>
    <row r="12" spans="1:5" ht="288">
      <c r="A12" s="42">
        <v>5</v>
      </c>
      <c r="B12" s="124" t="s">
        <v>66</v>
      </c>
      <c r="C12" s="128" t="s">
        <v>67</v>
      </c>
      <c r="D12" s="128" t="s">
        <v>68</v>
      </c>
      <c r="E12" s="126" t="s">
        <v>54</v>
      </c>
    </row>
    <row r="13" spans="1:5" ht="97.2" customHeight="1">
      <c r="A13" s="42">
        <v>6</v>
      </c>
      <c r="B13" s="124" t="s">
        <v>69</v>
      </c>
      <c r="C13" s="128" t="s">
        <v>70</v>
      </c>
      <c r="D13" s="128" t="s">
        <v>71</v>
      </c>
      <c r="E13" s="126" t="s">
        <v>72</v>
      </c>
    </row>
    <row r="14" spans="1:5" ht="185.7" customHeight="1">
      <c r="A14" s="42">
        <v>7</v>
      </c>
      <c r="B14" s="125" t="s">
        <v>73</v>
      </c>
      <c r="C14" s="127" t="s">
        <v>74</v>
      </c>
      <c r="D14" s="127" t="s">
        <v>75</v>
      </c>
      <c r="E14" s="127" t="s">
        <v>76</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opLeftCell="A2" zoomScale="55" zoomScaleNormal="55" workbookViewId="0">
      <selection activeCell="F47" sqref="F47"/>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17</v>
      </c>
    </row>
    <row r="2" spans="1:7" ht="9.6" customHeight="1">
      <c r="A2" s="11"/>
    </row>
    <row r="3" spans="1:7" ht="18">
      <c r="A3" s="11" t="str">
        <f>'Profielen (minimale eisen)'!A2</f>
        <v>LOT 23 :</v>
      </c>
      <c r="B3" s="11" t="str">
        <f>'Profielen (minimale eisen)'!B2</f>
        <v>M5-New Way of Working (NWoW)</v>
      </c>
    </row>
    <row r="4" spans="1:7" ht="9" customHeight="1" thickBot="1">
      <c r="A4" s="11"/>
      <c r="B4" s="11"/>
    </row>
    <row r="5" spans="1:7" ht="15" thickBot="1">
      <c r="A5" s="10" t="s">
        <v>77</v>
      </c>
      <c r="C5" s="186">
        <f>'Instructies en identificatie'!B10</f>
        <v>0</v>
      </c>
      <c r="D5" s="187"/>
    </row>
    <row r="6" spans="1:7" ht="9" customHeight="1"/>
    <row r="7" spans="1:7" ht="15.6">
      <c r="A7" s="55" t="s">
        <v>78</v>
      </c>
      <c r="B7" s="56"/>
      <c r="C7" s="56"/>
      <c r="D7" s="56"/>
    </row>
    <row r="8" spans="1:7" ht="9" customHeight="1"/>
    <row r="9" spans="1:7" ht="15.6">
      <c r="A9" s="57" t="s">
        <v>43</v>
      </c>
    </row>
    <row r="10" spans="1:7" ht="15.6">
      <c r="A10" s="58" t="s">
        <v>24</v>
      </c>
    </row>
    <row r="11" spans="1:7">
      <c r="A11" s="51" t="s">
        <v>79</v>
      </c>
    </row>
    <row r="12" spans="1:7">
      <c r="A12" s="51" t="s">
        <v>80</v>
      </c>
    </row>
    <row r="13" spans="1:7" ht="15" thickBot="1">
      <c r="A13" s="51" t="s">
        <v>81</v>
      </c>
    </row>
    <row r="14" spans="1:7" ht="29.4" thickBot="1">
      <c r="A14" s="7" t="s">
        <v>46</v>
      </c>
      <c r="B14" s="8" t="s">
        <v>82</v>
      </c>
      <c r="C14" s="7" t="s">
        <v>83</v>
      </c>
      <c r="D14" s="9" t="s">
        <v>84</v>
      </c>
      <c r="E14" s="129" t="s">
        <v>85</v>
      </c>
      <c r="G14" s="158" t="s">
        <v>86</v>
      </c>
    </row>
    <row r="15" spans="1:7">
      <c r="A15" s="165">
        <v>1</v>
      </c>
      <c r="B15" s="171" t="s">
        <v>51</v>
      </c>
      <c r="C15" s="4" t="s">
        <v>0</v>
      </c>
      <c r="D15" s="1"/>
      <c r="E15" s="130">
        <f>D15*1.21</f>
        <v>0</v>
      </c>
      <c r="G15" s="159"/>
    </row>
    <row r="16" spans="1:7">
      <c r="A16" s="166"/>
      <c r="B16" s="172"/>
      <c r="C16" s="5" t="s">
        <v>87</v>
      </c>
      <c r="D16" s="2"/>
      <c r="E16" s="131">
        <f t="shared" ref="E16:E35" si="0">D16*1.21</f>
        <v>0</v>
      </c>
      <c r="G16" s="160">
        <f>IFERROR((E16-E15)/E15, 0)</f>
        <v>0</v>
      </c>
    </row>
    <row r="17" spans="1:7" ht="15" thickBot="1">
      <c r="A17" s="167"/>
      <c r="B17" s="173"/>
      <c r="C17" s="6" t="s">
        <v>88</v>
      </c>
      <c r="D17" s="3"/>
      <c r="E17" s="132">
        <f t="shared" si="0"/>
        <v>0</v>
      </c>
      <c r="G17" s="160">
        <f>IFERROR((E17-E16)/E16, 0)</f>
        <v>0</v>
      </c>
    </row>
    <row r="18" spans="1:7">
      <c r="A18" s="165">
        <v>2</v>
      </c>
      <c r="B18" s="171" t="s">
        <v>55</v>
      </c>
      <c r="C18" s="4" t="s">
        <v>0</v>
      </c>
      <c r="D18" s="1"/>
      <c r="E18" s="130">
        <f t="shared" si="0"/>
        <v>0</v>
      </c>
      <c r="G18" s="161"/>
    </row>
    <row r="19" spans="1:7">
      <c r="A19" s="166"/>
      <c r="B19" s="172"/>
      <c r="C19" s="5" t="s">
        <v>87</v>
      </c>
      <c r="D19" s="2"/>
      <c r="E19" s="131">
        <f t="shared" si="0"/>
        <v>0</v>
      </c>
      <c r="G19" s="160">
        <f>IFERROR((E19-E18)/E18, 0)</f>
        <v>0</v>
      </c>
    </row>
    <row r="20" spans="1:7" ht="15" thickBot="1">
      <c r="A20" s="167"/>
      <c r="B20" s="173"/>
      <c r="C20" s="6" t="s">
        <v>88</v>
      </c>
      <c r="D20" s="3"/>
      <c r="E20" s="132">
        <f t="shared" si="0"/>
        <v>0</v>
      </c>
      <c r="G20" s="160">
        <f>IFERROR((E20-E19)/E19, 0)</f>
        <v>0</v>
      </c>
    </row>
    <row r="21" spans="1:7">
      <c r="A21" s="165">
        <v>3</v>
      </c>
      <c r="B21" s="171" t="s">
        <v>58</v>
      </c>
      <c r="C21" s="4" t="s">
        <v>0</v>
      </c>
      <c r="D21" s="1"/>
      <c r="E21" s="130">
        <f t="shared" si="0"/>
        <v>0</v>
      </c>
      <c r="G21" s="161"/>
    </row>
    <row r="22" spans="1:7">
      <c r="A22" s="166"/>
      <c r="B22" s="172"/>
      <c r="C22" s="5" t="s">
        <v>87</v>
      </c>
      <c r="D22" s="2"/>
      <c r="E22" s="131">
        <f t="shared" si="0"/>
        <v>0</v>
      </c>
      <c r="G22" s="160">
        <f>IFERROR((E22-E21)/E21, 0)</f>
        <v>0</v>
      </c>
    </row>
    <row r="23" spans="1:7" ht="15" thickBot="1">
      <c r="A23" s="167"/>
      <c r="B23" s="173"/>
      <c r="C23" s="6" t="s">
        <v>88</v>
      </c>
      <c r="D23" s="3"/>
      <c r="E23" s="132">
        <f t="shared" si="0"/>
        <v>0</v>
      </c>
      <c r="G23" s="160">
        <f>IFERROR((E23-E22)/E22, 0)</f>
        <v>0</v>
      </c>
    </row>
    <row r="24" spans="1:7">
      <c r="A24" s="165">
        <v>4</v>
      </c>
      <c r="B24" s="171" t="s">
        <v>62</v>
      </c>
      <c r="C24" s="4" t="s">
        <v>0</v>
      </c>
      <c r="D24" s="1"/>
      <c r="E24" s="130">
        <f t="shared" si="0"/>
        <v>0</v>
      </c>
      <c r="G24" s="161"/>
    </row>
    <row r="25" spans="1:7">
      <c r="A25" s="166"/>
      <c r="B25" s="172"/>
      <c r="C25" s="5" t="s">
        <v>87</v>
      </c>
      <c r="D25" s="2"/>
      <c r="E25" s="131">
        <f t="shared" si="0"/>
        <v>0</v>
      </c>
      <c r="G25" s="160">
        <f>IFERROR((E25-E24)/E24, 0)</f>
        <v>0</v>
      </c>
    </row>
    <row r="26" spans="1:7" ht="15" thickBot="1">
      <c r="A26" s="167"/>
      <c r="B26" s="173"/>
      <c r="C26" s="6" t="s">
        <v>88</v>
      </c>
      <c r="D26" s="3"/>
      <c r="E26" s="132">
        <f t="shared" si="0"/>
        <v>0</v>
      </c>
      <c r="G26" s="160">
        <f>IFERROR((E26-E25)/E25, 0)</f>
        <v>0</v>
      </c>
    </row>
    <row r="27" spans="1:7">
      <c r="A27" s="165">
        <v>5</v>
      </c>
      <c r="B27" s="171" t="s">
        <v>66</v>
      </c>
      <c r="C27" s="4" t="s">
        <v>0</v>
      </c>
      <c r="D27" s="1"/>
      <c r="E27" s="130">
        <f t="shared" si="0"/>
        <v>0</v>
      </c>
      <c r="G27" s="161"/>
    </row>
    <row r="28" spans="1:7">
      <c r="A28" s="166"/>
      <c r="B28" s="172"/>
      <c r="C28" s="5" t="s">
        <v>87</v>
      </c>
      <c r="D28" s="2"/>
      <c r="E28" s="131">
        <f t="shared" si="0"/>
        <v>0</v>
      </c>
      <c r="G28" s="160">
        <f>IFERROR((E28-E27)/E27, 0)</f>
        <v>0</v>
      </c>
    </row>
    <row r="29" spans="1:7" ht="15" thickBot="1">
      <c r="A29" s="167"/>
      <c r="B29" s="173"/>
      <c r="C29" s="6" t="s">
        <v>88</v>
      </c>
      <c r="D29" s="3"/>
      <c r="E29" s="132">
        <f t="shared" si="0"/>
        <v>0</v>
      </c>
      <c r="G29" s="160">
        <f>IFERROR((E29-E28)/E28, 0)</f>
        <v>0</v>
      </c>
    </row>
    <row r="30" spans="1:7">
      <c r="A30" s="165">
        <v>6</v>
      </c>
      <c r="B30" s="168" t="s">
        <v>69</v>
      </c>
      <c r="C30" s="4" t="s">
        <v>0</v>
      </c>
      <c r="D30" s="1"/>
      <c r="E30" s="130">
        <f t="shared" si="0"/>
        <v>0</v>
      </c>
      <c r="G30" s="161"/>
    </row>
    <row r="31" spans="1:7">
      <c r="A31" s="166"/>
      <c r="B31" s="169"/>
      <c r="C31" s="5" t="s">
        <v>87</v>
      </c>
      <c r="D31" s="2"/>
      <c r="E31" s="131">
        <f t="shared" si="0"/>
        <v>0</v>
      </c>
      <c r="G31" s="160">
        <f>IFERROR((E31-E30)/E30, 0)</f>
        <v>0</v>
      </c>
    </row>
    <row r="32" spans="1:7" ht="15" thickBot="1">
      <c r="A32" s="167"/>
      <c r="B32" s="170"/>
      <c r="C32" s="6" t="s">
        <v>88</v>
      </c>
      <c r="D32" s="3"/>
      <c r="E32" s="132">
        <f t="shared" si="0"/>
        <v>0</v>
      </c>
      <c r="G32" s="160">
        <f>IFERROR((E32-E31)/E31, 0)</f>
        <v>0</v>
      </c>
    </row>
    <row r="33" spans="1:7">
      <c r="A33" s="165">
        <v>7</v>
      </c>
      <c r="B33" s="168" t="s">
        <v>73</v>
      </c>
      <c r="C33" s="4" t="s">
        <v>0</v>
      </c>
      <c r="D33" s="1"/>
      <c r="E33" s="130">
        <f t="shared" si="0"/>
        <v>0</v>
      </c>
      <c r="G33" s="161"/>
    </row>
    <row r="34" spans="1:7">
      <c r="A34" s="166"/>
      <c r="B34" s="169"/>
      <c r="C34" s="5" t="s">
        <v>87</v>
      </c>
      <c r="D34" s="2"/>
      <c r="E34" s="131">
        <f t="shared" si="0"/>
        <v>0</v>
      </c>
      <c r="G34" s="160">
        <f>IFERROR((E34-E33)/E33, 0)</f>
        <v>0</v>
      </c>
    </row>
    <row r="35" spans="1:7" ht="15" thickBot="1">
      <c r="A35" s="167"/>
      <c r="B35" s="170"/>
      <c r="C35" s="6" t="s">
        <v>88</v>
      </c>
      <c r="D35" s="3"/>
      <c r="E35" s="132">
        <f t="shared" si="0"/>
        <v>0</v>
      </c>
      <c r="G35" s="160">
        <f>IFERROR((E35-E34)/E34, 0)</f>
        <v>0</v>
      </c>
    </row>
    <row r="36" spans="1:7" ht="15" thickBot="1"/>
    <row r="37" spans="1:7" ht="15" thickBot="1">
      <c r="A37" s="183" t="s">
        <v>89</v>
      </c>
      <c r="B37" s="184"/>
      <c r="C37" s="185"/>
      <c r="D37" s="9" t="s">
        <v>90</v>
      </c>
    </row>
    <row r="38" spans="1:7">
      <c r="A38" s="180" t="s">
        <v>91</v>
      </c>
      <c r="B38" s="181"/>
      <c r="C38" s="182"/>
      <c r="D38" s="87"/>
    </row>
    <row r="39" spans="1:7">
      <c r="A39" s="177" t="s">
        <v>92</v>
      </c>
      <c r="B39" s="178"/>
      <c r="C39" s="179"/>
      <c r="D39" s="88"/>
    </row>
    <row r="40" spans="1:7">
      <c r="A40" s="177" t="s">
        <v>93</v>
      </c>
      <c r="B40" s="178"/>
      <c r="C40" s="179"/>
      <c r="D40" s="88"/>
    </row>
    <row r="41" spans="1:7" ht="15" thickBot="1">
      <c r="A41" s="174" t="s">
        <v>94</v>
      </c>
      <c r="B41" s="175"/>
      <c r="C41" s="176"/>
      <c r="D41" s="89"/>
    </row>
    <row r="43" spans="1:7">
      <c r="A43" t="s">
        <v>95</v>
      </c>
    </row>
    <row r="44" spans="1:7">
      <c r="A44" t="s">
        <v>96</v>
      </c>
    </row>
  </sheetData>
  <mergeCells count="20">
    <mergeCell ref="A18:A20"/>
    <mergeCell ref="B18:B20"/>
    <mergeCell ref="A21:A23"/>
    <mergeCell ref="B21:B23"/>
    <mergeCell ref="C5:D5"/>
    <mergeCell ref="A15:A17"/>
    <mergeCell ref="B15:B17"/>
    <mergeCell ref="A41:C41"/>
    <mergeCell ref="A40:C40"/>
    <mergeCell ref="A39:C39"/>
    <mergeCell ref="A38:C38"/>
    <mergeCell ref="A37:C37"/>
    <mergeCell ref="A33:A35"/>
    <mergeCell ref="B33:B35"/>
    <mergeCell ref="A24:A26"/>
    <mergeCell ref="B24:B26"/>
    <mergeCell ref="A27:A29"/>
    <mergeCell ref="B27:B29"/>
    <mergeCell ref="A30:A32"/>
    <mergeCell ref="B30:B32"/>
  </mergeCells>
  <conditionalFormatting sqref="G16">
    <cfRule type="cellIs" dxfId="32" priority="29" stopIfTrue="1" operator="lessThanOrEqual">
      <formula>0.3</formula>
    </cfRule>
    <cfRule type="cellIs" dxfId="31" priority="30" stopIfTrue="1" operator="greaterThan">
      <formula>0.3</formula>
    </cfRule>
  </conditionalFormatting>
  <conditionalFormatting sqref="G17">
    <cfRule type="cellIs" dxfId="30" priority="31" stopIfTrue="1" operator="lessThanOrEqual">
      <formula>0.2</formula>
    </cfRule>
    <cfRule type="cellIs" dxfId="29" priority="32" stopIfTrue="1" operator="greaterThan">
      <formula>0.2</formula>
    </cfRule>
  </conditionalFormatting>
  <conditionalFormatting sqref="G19">
    <cfRule type="cellIs" dxfId="28" priority="25" stopIfTrue="1" operator="lessThanOrEqual">
      <formula>0.3</formula>
    </cfRule>
    <cfRule type="cellIs" dxfId="27" priority="26" stopIfTrue="1" operator="greaterThan">
      <formula>0.3</formula>
    </cfRule>
  </conditionalFormatting>
  <conditionalFormatting sqref="G20">
    <cfRule type="cellIs" dxfId="26" priority="27" stopIfTrue="1" operator="lessThanOrEqual">
      <formula>0.2</formula>
    </cfRule>
    <cfRule type="cellIs" dxfId="25" priority="28" stopIfTrue="1" operator="greaterThan">
      <formula>0.2</formula>
    </cfRule>
  </conditionalFormatting>
  <conditionalFormatting sqref="G22">
    <cfRule type="cellIs" dxfId="24" priority="21" stopIfTrue="1" operator="lessThanOrEqual">
      <formula>0.3</formula>
    </cfRule>
    <cfRule type="cellIs" dxfId="23" priority="22" stopIfTrue="1" operator="greaterThan">
      <formula>0.3</formula>
    </cfRule>
  </conditionalFormatting>
  <conditionalFormatting sqref="G23">
    <cfRule type="cellIs" dxfId="22" priority="23" stopIfTrue="1" operator="lessThanOrEqual">
      <formula>0.2</formula>
    </cfRule>
    <cfRule type="cellIs" dxfId="21" priority="24" stopIfTrue="1" operator="greaterThan">
      <formula>0.2</formula>
    </cfRule>
  </conditionalFormatting>
  <conditionalFormatting sqref="G25">
    <cfRule type="cellIs" dxfId="20" priority="17" stopIfTrue="1" operator="lessThanOrEqual">
      <formula>0.3</formula>
    </cfRule>
    <cfRule type="cellIs" dxfId="19" priority="18" stopIfTrue="1" operator="greaterThan">
      <formula>0.3</formula>
    </cfRule>
  </conditionalFormatting>
  <conditionalFormatting sqref="G26">
    <cfRule type="cellIs" dxfId="18" priority="19" stopIfTrue="1" operator="lessThanOrEqual">
      <formula>0.2</formula>
    </cfRule>
    <cfRule type="cellIs" dxfId="17" priority="20" stopIfTrue="1" operator="greaterThan">
      <formula>0.2</formula>
    </cfRule>
  </conditionalFormatting>
  <conditionalFormatting sqref="G28">
    <cfRule type="cellIs" dxfId="16" priority="13" stopIfTrue="1" operator="lessThanOrEqual">
      <formula>0.3</formula>
    </cfRule>
    <cfRule type="cellIs" dxfId="15" priority="14" stopIfTrue="1" operator="greaterThan">
      <formula>0.3</formula>
    </cfRule>
  </conditionalFormatting>
  <conditionalFormatting sqref="G29">
    <cfRule type="cellIs" dxfId="14" priority="15" stopIfTrue="1" operator="lessThanOrEqual">
      <formula>0.2</formula>
    </cfRule>
    <cfRule type="cellIs" dxfId="13" priority="16" stopIfTrue="1" operator="greaterThan">
      <formula>0.2</formula>
    </cfRule>
  </conditionalFormatting>
  <conditionalFormatting sqref="G31">
    <cfRule type="cellIs" dxfId="12" priority="9" stopIfTrue="1" operator="lessThanOrEqual">
      <formula>0.3</formula>
    </cfRule>
    <cfRule type="cellIs" dxfId="11" priority="10" stopIfTrue="1" operator="greaterThan">
      <formula>0.3</formula>
    </cfRule>
  </conditionalFormatting>
  <conditionalFormatting sqref="G32">
    <cfRule type="cellIs" dxfId="10" priority="11" stopIfTrue="1" operator="lessThanOrEqual">
      <formula>0.2</formula>
    </cfRule>
    <cfRule type="cellIs" dxfId="9" priority="12" stopIfTrue="1" operator="greaterThan">
      <formula>0.2</formula>
    </cfRule>
  </conditionalFormatting>
  <conditionalFormatting sqref="G34">
    <cfRule type="cellIs" dxfId="8" priority="5" stopIfTrue="1" operator="lessThanOrEqual">
      <formula>0.3</formula>
    </cfRule>
    <cfRule type="cellIs" dxfId="7" priority="6" stopIfTrue="1" operator="greaterThan">
      <formula>0.3</formula>
    </cfRule>
  </conditionalFormatting>
  <conditionalFormatting sqref="G35">
    <cfRule type="cellIs" dxfId="6" priority="7" stopIfTrue="1" operator="lessThanOrEqual">
      <formula>0.2</formula>
    </cfRule>
    <cfRule type="cellIs" dxfId="5" priority="8"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5"/>
  <sheetViews>
    <sheetView topLeftCell="A13" zoomScale="80" zoomScaleNormal="80" workbookViewId="0">
      <selection activeCell="B31" sqref="B31:B33"/>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7.33203125" customWidth="1"/>
    <col min="12" max="12" width="17.5546875" customWidth="1"/>
  </cols>
  <sheetData>
    <row r="1" spans="1:12" ht="18">
      <c r="A1" s="11" t="s">
        <v>17</v>
      </c>
    </row>
    <row r="2" spans="1:12" ht="9.6" customHeight="1">
      <c r="A2" s="11"/>
    </row>
    <row r="3" spans="1:12" ht="18">
      <c r="A3" s="11" t="str">
        <f>'Profielen (minimale eisen)'!A2</f>
        <v>LOT 23 :</v>
      </c>
      <c r="B3" s="11" t="str">
        <f>'Profielen (minimale eisen)'!B2</f>
        <v>M5-New Way of Working (NWoW)</v>
      </c>
    </row>
    <row r="4" spans="1:12" ht="9" customHeight="1" thickBot="1">
      <c r="A4" s="11"/>
      <c r="B4" s="11"/>
    </row>
    <row r="5" spans="1:12" ht="15" thickBot="1">
      <c r="A5" s="10" t="s">
        <v>77</v>
      </c>
      <c r="C5" s="186">
        <f>'Criterium1.Eenheidsprijs'!C5</f>
        <v>0</v>
      </c>
      <c r="D5" s="187"/>
    </row>
    <row r="6" spans="1:12" ht="9" customHeight="1"/>
    <row r="7" spans="1:12" ht="15.6">
      <c r="A7" s="55" t="s">
        <v>78</v>
      </c>
      <c r="B7" s="56"/>
      <c r="C7" s="56"/>
      <c r="D7" s="56"/>
    </row>
    <row r="8" spans="1:12" ht="9" customHeight="1"/>
    <row r="9" spans="1:12" ht="15.6">
      <c r="A9" s="53" t="s">
        <v>43</v>
      </c>
    </row>
    <row r="10" spans="1:12">
      <c r="A10" s="51" t="s">
        <v>97</v>
      </c>
      <c r="F10" s="48" t="s">
        <v>98</v>
      </c>
      <c r="G10" s="45"/>
      <c r="H10" s="45"/>
      <c r="I10" s="45"/>
      <c r="J10" s="45"/>
      <c r="K10" s="45"/>
      <c r="L10" s="45"/>
    </row>
    <row r="11" spans="1:12" ht="15" thickBot="1"/>
    <row r="12" spans="1:12" ht="29.4" thickBot="1">
      <c r="A12" s="7" t="s">
        <v>46</v>
      </c>
      <c r="B12" s="8" t="s">
        <v>82</v>
      </c>
      <c r="C12" s="7" t="s">
        <v>83</v>
      </c>
      <c r="D12" s="15" t="s">
        <v>99</v>
      </c>
      <c r="F12" s="18" t="s">
        <v>100</v>
      </c>
      <c r="G12" s="16" t="s">
        <v>101</v>
      </c>
      <c r="H12" s="16" t="s">
        <v>102</v>
      </c>
      <c r="I12" s="16" t="s">
        <v>103</v>
      </c>
      <c r="K12" s="17" t="s">
        <v>104</v>
      </c>
      <c r="L12" s="133" t="s">
        <v>105</v>
      </c>
    </row>
    <row r="13" spans="1:12">
      <c r="A13" s="165">
        <v>1</v>
      </c>
      <c r="B13" s="171" t="s">
        <v>106</v>
      </c>
      <c r="C13" s="12" t="s">
        <v>0</v>
      </c>
      <c r="D13" s="33">
        <f>'Criterium1.Eenheidsprijs'!D15</f>
        <v>0</v>
      </c>
      <c r="F13" s="165">
        <v>501</v>
      </c>
      <c r="G13" s="25">
        <f>D13*F$13</f>
        <v>0</v>
      </c>
      <c r="H13" s="19">
        <v>0.1</v>
      </c>
      <c r="I13" s="22">
        <f>G13*H13</f>
        <v>0</v>
      </c>
      <c r="K13" s="188">
        <f>I13+I14+I15</f>
        <v>0</v>
      </c>
      <c r="L13" s="188">
        <f>K13*1.21</f>
        <v>0</v>
      </c>
    </row>
    <row r="14" spans="1:12">
      <c r="A14" s="166"/>
      <c r="B14" s="172"/>
      <c r="C14" s="13" t="s">
        <v>87</v>
      </c>
      <c r="D14" s="34">
        <f>'Criterium1.Eenheidsprijs'!D16</f>
        <v>0</v>
      </c>
      <c r="F14" s="166"/>
      <c r="G14" s="23">
        <f t="shared" ref="G14:G15" si="0">D14*F$13</f>
        <v>0</v>
      </c>
      <c r="H14" s="20">
        <v>0.5</v>
      </c>
      <c r="I14" s="23">
        <f t="shared" ref="I14:I33" si="1">G14*H14</f>
        <v>0</v>
      </c>
      <c r="K14" s="189"/>
      <c r="L14" s="189"/>
    </row>
    <row r="15" spans="1:12" ht="15" thickBot="1">
      <c r="A15" s="167"/>
      <c r="B15" s="173"/>
      <c r="C15" s="14" t="s">
        <v>88</v>
      </c>
      <c r="D15" s="35">
        <f>'Criterium1.Eenheidsprijs'!D17</f>
        <v>0</v>
      </c>
      <c r="F15" s="167"/>
      <c r="G15" s="26">
        <f t="shared" si="0"/>
        <v>0</v>
      </c>
      <c r="H15" s="21">
        <v>0.4</v>
      </c>
      <c r="I15" s="24">
        <f t="shared" si="1"/>
        <v>0</v>
      </c>
      <c r="K15" s="190"/>
      <c r="L15" s="190"/>
    </row>
    <row r="16" spans="1:12">
      <c r="A16" s="165">
        <v>2</v>
      </c>
      <c r="B16" s="192" t="str">
        <f>'Criterium1.Eenheidsprijs'!B18</f>
        <v>Workspace designer</v>
      </c>
      <c r="C16" s="12" t="s">
        <v>0</v>
      </c>
      <c r="D16" s="33">
        <f>'Criterium1.Eenheidsprijs'!D18</f>
        <v>0</v>
      </c>
      <c r="F16" s="165">
        <v>501</v>
      </c>
      <c r="G16" s="25">
        <f>D16*F$16</f>
        <v>0</v>
      </c>
      <c r="H16" s="19">
        <v>0.1</v>
      </c>
      <c r="I16" s="22">
        <f t="shared" si="1"/>
        <v>0</v>
      </c>
      <c r="K16" s="188">
        <f t="shared" ref="K16" si="2">I16+I17+I18</f>
        <v>0</v>
      </c>
      <c r="L16" s="188">
        <f t="shared" ref="L16" si="3">K16*1.21</f>
        <v>0</v>
      </c>
    </row>
    <row r="17" spans="1:12">
      <c r="A17" s="166"/>
      <c r="B17" s="193"/>
      <c r="C17" s="13" t="s">
        <v>87</v>
      </c>
      <c r="D17" s="34">
        <f>'Criterium1.Eenheidsprijs'!D19</f>
        <v>0</v>
      </c>
      <c r="F17" s="166"/>
      <c r="G17" s="23">
        <f>D17*F$16</f>
        <v>0</v>
      </c>
      <c r="H17" s="20">
        <v>0.5</v>
      </c>
      <c r="I17" s="23">
        <f t="shared" si="1"/>
        <v>0</v>
      </c>
      <c r="K17" s="189"/>
      <c r="L17" s="189"/>
    </row>
    <row r="18" spans="1:12" ht="15" thickBot="1">
      <c r="A18" s="167"/>
      <c r="B18" s="194"/>
      <c r="C18" s="14" t="s">
        <v>88</v>
      </c>
      <c r="D18" s="35">
        <f>'Criterium1.Eenheidsprijs'!D20</f>
        <v>0</v>
      </c>
      <c r="F18" s="167"/>
      <c r="G18" s="27">
        <f>D18*F$16</f>
        <v>0</v>
      </c>
      <c r="H18" s="21">
        <v>0.4</v>
      </c>
      <c r="I18" s="24">
        <f t="shared" si="1"/>
        <v>0</v>
      </c>
      <c r="K18" s="191"/>
      <c r="L18" s="190"/>
    </row>
    <row r="19" spans="1:12">
      <c r="A19" s="165">
        <v>3</v>
      </c>
      <c r="B19" s="192" t="str">
        <f>'Criterium1.Eenheidsprijs'!B21</f>
        <v>Change manager - projets NWOW</v>
      </c>
      <c r="C19" s="12" t="s">
        <v>0</v>
      </c>
      <c r="D19" s="33">
        <f>'Criterium1.Eenheidsprijs'!D21</f>
        <v>0</v>
      </c>
      <c r="F19" s="165">
        <v>301</v>
      </c>
      <c r="G19" s="25">
        <f>D19*F$19</f>
        <v>0</v>
      </c>
      <c r="H19" s="19">
        <v>0.1</v>
      </c>
      <c r="I19" s="22">
        <f t="shared" si="1"/>
        <v>0</v>
      </c>
      <c r="K19" s="188">
        <f t="shared" ref="K19" si="4">I19+I20+I21</f>
        <v>0</v>
      </c>
      <c r="L19" s="188">
        <f t="shared" ref="L19" si="5">K19*1.21</f>
        <v>0</v>
      </c>
    </row>
    <row r="20" spans="1:12">
      <c r="A20" s="166"/>
      <c r="B20" s="193"/>
      <c r="C20" s="13" t="s">
        <v>87</v>
      </c>
      <c r="D20" s="34">
        <f>'Criterium1.Eenheidsprijs'!D22</f>
        <v>0</v>
      </c>
      <c r="F20" s="166"/>
      <c r="G20" s="23">
        <f t="shared" ref="G20:G21" si="6">D20*F$19</f>
        <v>0</v>
      </c>
      <c r="H20" s="20">
        <v>0.5</v>
      </c>
      <c r="I20" s="23">
        <f t="shared" si="1"/>
        <v>0</v>
      </c>
      <c r="K20" s="189"/>
      <c r="L20" s="189"/>
    </row>
    <row r="21" spans="1:12" ht="15" thickBot="1">
      <c r="A21" s="167"/>
      <c r="B21" s="194"/>
      <c r="C21" s="14" t="s">
        <v>88</v>
      </c>
      <c r="D21" s="35">
        <f>'Criterium1.Eenheidsprijs'!D23</f>
        <v>0</v>
      </c>
      <c r="F21" s="167"/>
      <c r="G21" s="26">
        <f t="shared" si="6"/>
        <v>0</v>
      </c>
      <c r="H21" s="21">
        <v>0.4</v>
      </c>
      <c r="I21" s="24">
        <f t="shared" si="1"/>
        <v>0</v>
      </c>
      <c r="K21" s="191"/>
      <c r="L21" s="190"/>
    </row>
    <row r="22" spans="1:12">
      <c r="A22" s="165">
        <v>4</v>
      </c>
      <c r="B22" s="192" t="str">
        <f>'Criterium1.Eenheidsprijs'!B24</f>
        <v>Program manager NWOW</v>
      </c>
      <c r="C22" s="12" t="s">
        <v>0</v>
      </c>
      <c r="D22" s="33">
        <f>'Criterium1.Eenheidsprijs'!D24</f>
        <v>0</v>
      </c>
      <c r="F22" s="165">
        <v>301</v>
      </c>
      <c r="G22" s="25">
        <f>D22*F$22</f>
        <v>0</v>
      </c>
      <c r="H22" s="19">
        <v>0.1</v>
      </c>
      <c r="I22" s="22">
        <f t="shared" si="1"/>
        <v>0</v>
      </c>
      <c r="K22" s="188">
        <f t="shared" ref="K22" si="7">I22+I23+I24</f>
        <v>0</v>
      </c>
      <c r="L22" s="188">
        <f t="shared" ref="L22" si="8">K22*1.21</f>
        <v>0</v>
      </c>
    </row>
    <row r="23" spans="1:12">
      <c r="A23" s="166"/>
      <c r="B23" s="193"/>
      <c r="C23" s="13" t="s">
        <v>87</v>
      </c>
      <c r="D23" s="34">
        <f>'Criterium1.Eenheidsprijs'!D25</f>
        <v>0</v>
      </c>
      <c r="F23" s="166"/>
      <c r="G23" s="23">
        <f t="shared" ref="G23:G24" si="9">D23*F$22</f>
        <v>0</v>
      </c>
      <c r="H23" s="20">
        <v>0.5</v>
      </c>
      <c r="I23" s="23">
        <f t="shared" si="1"/>
        <v>0</v>
      </c>
      <c r="K23" s="189"/>
      <c r="L23" s="189"/>
    </row>
    <row r="24" spans="1:12" ht="15" thickBot="1">
      <c r="A24" s="167"/>
      <c r="B24" s="194"/>
      <c r="C24" s="14" t="s">
        <v>88</v>
      </c>
      <c r="D24" s="35">
        <f>'Criterium1.Eenheidsprijs'!D26</f>
        <v>0</v>
      </c>
      <c r="F24" s="167"/>
      <c r="G24" s="26">
        <f t="shared" si="9"/>
        <v>0</v>
      </c>
      <c r="H24" s="21">
        <v>0.4</v>
      </c>
      <c r="I24" s="24">
        <f t="shared" si="1"/>
        <v>0</v>
      </c>
      <c r="K24" s="191"/>
      <c r="L24" s="190"/>
    </row>
    <row r="25" spans="1:12">
      <c r="A25" s="165">
        <v>5</v>
      </c>
      <c r="B25" s="192" t="str">
        <f>'Criterium1.Eenheidsprijs'!B27</f>
        <v>Project  manager NWOW</v>
      </c>
      <c r="C25" s="12" t="s">
        <v>0</v>
      </c>
      <c r="D25" s="33">
        <f>'Criterium1.Eenheidsprijs'!D27</f>
        <v>0</v>
      </c>
      <c r="F25" s="165">
        <v>101</v>
      </c>
      <c r="G25" s="25">
        <f>D25*F$25</f>
        <v>0</v>
      </c>
      <c r="H25" s="19">
        <v>0.1</v>
      </c>
      <c r="I25" s="22">
        <f t="shared" si="1"/>
        <v>0</v>
      </c>
      <c r="K25" s="188">
        <f t="shared" ref="K25" si="10">I25+I26+I27</f>
        <v>0</v>
      </c>
      <c r="L25" s="188">
        <f t="shared" ref="L25" si="11">K25*1.21</f>
        <v>0</v>
      </c>
    </row>
    <row r="26" spans="1:12">
      <c r="A26" s="166"/>
      <c r="B26" s="193"/>
      <c r="C26" s="13" t="s">
        <v>87</v>
      </c>
      <c r="D26" s="34">
        <f>'Criterium1.Eenheidsprijs'!D28</f>
        <v>0</v>
      </c>
      <c r="F26" s="166"/>
      <c r="G26" s="23">
        <f t="shared" ref="G26:G27" si="12">D26*F$25</f>
        <v>0</v>
      </c>
      <c r="H26" s="20">
        <v>0.5</v>
      </c>
      <c r="I26" s="23">
        <f t="shared" si="1"/>
        <v>0</v>
      </c>
      <c r="K26" s="189"/>
      <c r="L26" s="189"/>
    </row>
    <row r="27" spans="1:12" ht="15" thickBot="1">
      <c r="A27" s="167"/>
      <c r="B27" s="194"/>
      <c r="C27" s="14" t="s">
        <v>88</v>
      </c>
      <c r="D27" s="35">
        <f>'Criterium1.Eenheidsprijs'!D29</f>
        <v>0</v>
      </c>
      <c r="F27" s="167"/>
      <c r="G27" s="26">
        <f t="shared" si="12"/>
        <v>0</v>
      </c>
      <c r="H27" s="21">
        <v>0.4</v>
      </c>
      <c r="I27" s="24">
        <f t="shared" si="1"/>
        <v>0</v>
      </c>
      <c r="K27" s="191"/>
      <c r="L27" s="190"/>
    </row>
    <row r="28" spans="1:12">
      <c r="A28" s="165">
        <v>6</v>
      </c>
      <c r="B28" s="192" t="str">
        <f>'Criterium1.Eenheidsprijs'!B30</f>
        <v>Consultant HR Soft skills</v>
      </c>
      <c r="C28" s="12" t="s">
        <v>0</v>
      </c>
      <c r="D28" s="33">
        <f>'Criterium1.Eenheidsprijs'!D30</f>
        <v>0</v>
      </c>
      <c r="F28" s="165">
        <v>101</v>
      </c>
      <c r="G28" s="25">
        <f>D28*F$28</f>
        <v>0</v>
      </c>
      <c r="H28" s="19">
        <v>0.1</v>
      </c>
      <c r="I28" s="22">
        <f t="shared" si="1"/>
        <v>0</v>
      </c>
      <c r="K28" s="188">
        <f t="shared" ref="K28" si="13">I28+I29+I30</f>
        <v>0</v>
      </c>
      <c r="L28" s="188">
        <f t="shared" ref="L28" si="14">K28*1.21</f>
        <v>0</v>
      </c>
    </row>
    <row r="29" spans="1:12">
      <c r="A29" s="166"/>
      <c r="B29" s="193"/>
      <c r="C29" s="13" t="s">
        <v>87</v>
      </c>
      <c r="D29" s="34">
        <f>'Criterium1.Eenheidsprijs'!D31</f>
        <v>0</v>
      </c>
      <c r="F29" s="166"/>
      <c r="G29" s="23">
        <f t="shared" ref="G29:G30" si="15">D29*F$28</f>
        <v>0</v>
      </c>
      <c r="H29" s="20">
        <v>0.5</v>
      </c>
      <c r="I29" s="23">
        <f t="shared" si="1"/>
        <v>0</v>
      </c>
      <c r="K29" s="189"/>
      <c r="L29" s="189"/>
    </row>
    <row r="30" spans="1:12" ht="15" thickBot="1">
      <c r="A30" s="167"/>
      <c r="B30" s="194"/>
      <c r="C30" s="14" t="s">
        <v>88</v>
      </c>
      <c r="D30" s="35">
        <f>'Criterium1.Eenheidsprijs'!D32</f>
        <v>0</v>
      </c>
      <c r="F30" s="167"/>
      <c r="G30" s="26">
        <f t="shared" si="15"/>
        <v>0</v>
      </c>
      <c r="H30" s="21">
        <v>0.4</v>
      </c>
      <c r="I30" s="24">
        <f t="shared" si="1"/>
        <v>0</v>
      </c>
      <c r="K30" s="191"/>
      <c r="L30" s="190"/>
    </row>
    <row r="31" spans="1:12">
      <c r="A31" s="165">
        <v>7</v>
      </c>
      <c r="B31" s="192" t="str">
        <f>'Criterium1.Eenheidsprijs'!B33</f>
        <v>Formateur</v>
      </c>
      <c r="C31" s="12" t="s">
        <v>0</v>
      </c>
      <c r="D31" s="33">
        <f>'Criterium1.Eenheidsprijs'!D33</f>
        <v>0</v>
      </c>
      <c r="F31" s="165">
        <v>101</v>
      </c>
      <c r="G31" s="43">
        <f>D31*F$31</f>
        <v>0</v>
      </c>
      <c r="H31" s="19">
        <v>0.1</v>
      </c>
      <c r="I31" s="22">
        <f t="shared" si="1"/>
        <v>0</v>
      </c>
      <c r="K31" s="188">
        <f t="shared" ref="K31" si="16">I31+I32+I33</f>
        <v>0</v>
      </c>
      <c r="L31" s="188">
        <f t="shared" ref="L31" si="17">K31*1.21</f>
        <v>0</v>
      </c>
    </row>
    <row r="32" spans="1:12">
      <c r="A32" s="166"/>
      <c r="B32" s="193"/>
      <c r="C32" s="13" t="s">
        <v>87</v>
      </c>
      <c r="D32" s="34">
        <f>'Criterium1.Eenheidsprijs'!D34</f>
        <v>0</v>
      </c>
      <c r="F32" s="166"/>
      <c r="G32" s="86">
        <f t="shared" ref="G32:G33" si="18">D32*F$31</f>
        <v>0</v>
      </c>
      <c r="H32" s="20">
        <v>0.5</v>
      </c>
      <c r="I32" s="23">
        <f t="shared" si="1"/>
        <v>0</v>
      </c>
      <c r="K32" s="189"/>
      <c r="L32" s="189"/>
    </row>
    <row r="33" spans="1:12" ht="15" thickBot="1">
      <c r="A33" s="167"/>
      <c r="B33" s="194"/>
      <c r="C33" s="14" t="s">
        <v>88</v>
      </c>
      <c r="D33" s="35">
        <f>'Criterium1.Eenheidsprijs'!D35</f>
        <v>0</v>
      </c>
      <c r="F33" s="167"/>
      <c r="G33" s="44">
        <f t="shared" si="18"/>
        <v>0</v>
      </c>
      <c r="H33" s="21">
        <v>0.4</v>
      </c>
      <c r="I33" s="24">
        <f t="shared" si="1"/>
        <v>0</v>
      </c>
      <c r="K33" s="191"/>
      <c r="L33" s="191"/>
    </row>
    <row r="35" spans="1:12" ht="15.6">
      <c r="H35" s="48" t="s">
        <v>107</v>
      </c>
      <c r="I35" s="49"/>
      <c r="J35" s="49"/>
      <c r="K35" s="50">
        <f>K13+K16+K19+K22+K25+K28+K31</f>
        <v>0</v>
      </c>
      <c r="L35" s="50">
        <f>L13+L16+L19+L22+L25+L28+L31</f>
        <v>0</v>
      </c>
    </row>
  </sheetData>
  <mergeCells count="36">
    <mergeCell ref="L28:L30"/>
    <mergeCell ref="L31:L33"/>
    <mergeCell ref="L13:L15"/>
    <mergeCell ref="L16:L18"/>
    <mergeCell ref="L19:L21"/>
    <mergeCell ref="L22:L24"/>
    <mergeCell ref="L25:L27"/>
    <mergeCell ref="A13:A15"/>
    <mergeCell ref="B13:B15"/>
    <mergeCell ref="A16:A18"/>
    <mergeCell ref="B16:B18"/>
    <mergeCell ref="A19:A21"/>
    <mergeCell ref="B19:B21"/>
    <mergeCell ref="F25:F27"/>
    <mergeCell ref="A22:A24"/>
    <mergeCell ref="B22:B24"/>
    <mergeCell ref="A25:A27"/>
    <mergeCell ref="B25:B27"/>
    <mergeCell ref="K28:K30"/>
    <mergeCell ref="K31:K33"/>
    <mergeCell ref="A31:A33"/>
    <mergeCell ref="B31:B33"/>
    <mergeCell ref="A28:A30"/>
    <mergeCell ref="B28:B30"/>
    <mergeCell ref="F31:F33"/>
    <mergeCell ref="F28:F30"/>
    <mergeCell ref="K13:K15"/>
    <mergeCell ref="K16:K18"/>
    <mergeCell ref="K19:K21"/>
    <mergeCell ref="K22:K24"/>
    <mergeCell ref="K25:K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32"/>
  <sheetViews>
    <sheetView zoomScale="80" zoomScaleNormal="80" workbookViewId="0"/>
  </sheetViews>
  <sheetFormatPr defaultColWidth="9.33203125" defaultRowHeight="14.4"/>
  <cols>
    <col min="1" max="1" width="11.6640625" customWidth="1"/>
    <col min="2" max="2" width="64.33203125" customWidth="1"/>
    <col min="3" max="3" width="17" customWidth="1"/>
    <col min="4" max="4" width="27.6640625" customWidth="1"/>
    <col min="5" max="5" width="32.33203125" customWidth="1"/>
  </cols>
  <sheetData>
    <row r="1" spans="1:4" ht="18">
      <c r="A1" s="11" t="s">
        <v>17</v>
      </c>
    </row>
    <row r="2" spans="1:4" ht="9.6" customHeight="1">
      <c r="A2" s="11"/>
    </row>
    <row r="3" spans="1:4" ht="18">
      <c r="A3" s="11" t="str">
        <f>'Profielen (minimale eisen)'!A2</f>
        <v>LOT 23 :</v>
      </c>
      <c r="B3" s="11" t="str">
        <f>'Profielen (minimale eisen)'!B2</f>
        <v>M5-New Way of Working (NWoW)</v>
      </c>
    </row>
    <row r="4" spans="1:4" ht="9" customHeight="1" thickBot="1">
      <c r="A4" s="11"/>
      <c r="B4" s="11"/>
    </row>
    <row r="5" spans="1:4" ht="15" thickBot="1">
      <c r="A5" s="10" t="s">
        <v>77</v>
      </c>
      <c r="C5" s="186">
        <f>Prijsscenario!C5</f>
        <v>0</v>
      </c>
      <c r="D5" s="187"/>
    </row>
    <row r="6" spans="1:4" ht="9" customHeight="1"/>
    <row r="7" spans="1:4" ht="15.6">
      <c r="A7" s="55" t="s">
        <v>108</v>
      </c>
      <c r="B7" s="56"/>
      <c r="C7" s="56"/>
      <c r="D7" s="56"/>
    </row>
    <row r="8" spans="1:4" ht="9" customHeight="1"/>
    <row r="9" spans="1:4" ht="15.6">
      <c r="A9" s="53" t="s">
        <v>43</v>
      </c>
    </row>
    <row r="10" spans="1:4" ht="15.6">
      <c r="A10" s="58" t="s">
        <v>109</v>
      </c>
    </row>
    <row r="11" spans="1:4" ht="19.5" customHeight="1">
      <c r="A11" s="195" t="s">
        <v>110</v>
      </c>
      <c r="B11" s="195"/>
    </row>
    <row r="12" spans="1:4" ht="19.5" customHeight="1">
      <c r="A12" s="195" t="s">
        <v>111</v>
      </c>
      <c r="B12" s="195"/>
    </row>
    <row r="13" spans="1:4" ht="19.5" customHeight="1">
      <c r="A13" s="195" t="s">
        <v>112</v>
      </c>
      <c r="B13" s="195"/>
    </row>
    <row r="14" spans="1:4" ht="19.5" customHeight="1">
      <c r="A14" s="195" t="s">
        <v>113</v>
      </c>
      <c r="B14" s="195"/>
    </row>
    <row r="15" spans="1:4">
      <c r="A15" s="85"/>
      <c r="B15" s="85"/>
    </row>
    <row r="16" spans="1:4" ht="15.6">
      <c r="A16" s="93" t="s">
        <v>114</v>
      </c>
    </row>
    <row r="17" spans="1:4" ht="9" customHeight="1">
      <c r="A17" s="61"/>
    </row>
    <row r="18" spans="1:4" ht="15.6">
      <c r="A18" s="59" t="s">
        <v>115</v>
      </c>
      <c r="B18" s="60"/>
      <c r="C18" s="60"/>
      <c r="D18" s="60"/>
    </row>
    <row r="19" spans="1:4" ht="25.95" customHeight="1">
      <c r="A19" s="196" t="s">
        <v>116</v>
      </c>
      <c r="B19" s="196"/>
      <c r="C19" s="196"/>
      <c r="D19" s="196"/>
    </row>
    <row r="20" spans="1:4" ht="23.7" customHeight="1">
      <c r="A20" s="196" t="s">
        <v>117</v>
      </c>
      <c r="B20" s="196"/>
      <c r="C20" s="196"/>
      <c r="D20" s="196"/>
    </row>
    <row r="21" spans="1:4" ht="19.95" customHeight="1">
      <c r="A21" s="196" t="s">
        <v>118</v>
      </c>
      <c r="B21" s="196"/>
      <c r="C21" s="196"/>
      <c r="D21" s="196"/>
    </row>
    <row r="22" spans="1:4" ht="28.2" customHeight="1">
      <c r="A22" s="198" t="s">
        <v>119</v>
      </c>
      <c r="B22" s="198"/>
      <c r="C22" s="198"/>
      <c r="D22" s="198"/>
    </row>
    <row r="23" spans="1:4" ht="21" customHeight="1">
      <c r="A23" s="196" t="s">
        <v>120</v>
      </c>
      <c r="B23" s="196"/>
      <c r="C23" s="196"/>
      <c r="D23" s="196"/>
    </row>
    <row r="24" spans="1:4" ht="30.6" customHeight="1">
      <c r="A24" s="196" t="s">
        <v>121</v>
      </c>
      <c r="B24" s="196"/>
      <c r="C24" s="196"/>
      <c r="D24" s="196"/>
    </row>
    <row r="25" spans="1:4" ht="35.700000000000003" customHeight="1">
      <c r="A25" s="196" t="s">
        <v>122</v>
      </c>
      <c r="B25" s="196"/>
      <c r="C25" s="196"/>
      <c r="D25" s="196"/>
    </row>
    <row r="26" spans="1:4" ht="26.7" customHeight="1">
      <c r="A26" s="196" t="s">
        <v>123</v>
      </c>
      <c r="B26" s="196"/>
      <c r="C26" s="196"/>
      <c r="D26" s="196"/>
    </row>
    <row r="27" spans="1:4" ht="37.200000000000003" customHeight="1">
      <c r="A27" s="196" t="s">
        <v>124</v>
      </c>
      <c r="B27" s="196"/>
      <c r="C27" s="196"/>
      <c r="D27" s="196"/>
    </row>
    <row r="28" spans="1:4" ht="25.2" customHeight="1">
      <c r="A28" s="197" t="s">
        <v>125</v>
      </c>
      <c r="B28" s="197"/>
      <c r="C28" s="197"/>
      <c r="D28" s="197"/>
    </row>
    <row r="29" spans="1:4" ht="31.2" customHeight="1">
      <c r="A29" s="196" t="s">
        <v>126</v>
      </c>
      <c r="B29" s="196"/>
      <c r="C29" s="196"/>
      <c r="D29" s="196"/>
    </row>
    <row r="30" spans="1:4">
      <c r="A30" s="196" t="s">
        <v>127</v>
      </c>
      <c r="B30" s="196"/>
      <c r="C30" s="196"/>
      <c r="D30" s="196"/>
    </row>
    <row r="31" spans="1:4">
      <c r="A31" s="196" t="s">
        <v>128</v>
      </c>
      <c r="B31" s="196"/>
      <c r="C31" s="196"/>
      <c r="D31" s="196"/>
    </row>
    <row r="32" spans="1:4" ht="29.7" customHeight="1">
      <c r="A32" s="196" t="s">
        <v>129</v>
      </c>
      <c r="B32" s="196"/>
      <c r="C32" s="196"/>
      <c r="D32" s="196"/>
    </row>
  </sheetData>
  <mergeCells count="19">
    <mergeCell ref="A22:D22"/>
    <mergeCell ref="A21:D21"/>
    <mergeCell ref="A20:D20"/>
    <mergeCell ref="A19:D19"/>
    <mergeCell ref="A27:D27"/>
    <mergeCell ref="A26:D26"/>
    <mergeCell ref="A25:D25"/>
    <mergeCell ref="A24:D24"/>
    <mergeCell ref="A23:D23"/>
    <mergeCell ref="A32:D32"/>
    <mergeCell ref="A31:D31"/>
    <mergeCell ref="A30:D30"/>
    <mergeCell ref="A29:D29"/>
    <mergeCell ref="A28:D28"/>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E26" sqref="E26"/>
    </sheetView>
  </sheetViews>
  <sheetFormatPr defaultColWidth="8.6640625" defaultRowHeight="15" customHeight="1" outlineLevelCol="1"/>
  <cols>
    <col min="1" max="1" width="11.6640625" style="28" customWidth="1"/>
    <col min="2" max="2" width="32.33203125" style="28" customWidth="1"/>
    <col min="3" max="3" width="25.6640625" style="28" customWidth="1"/>
    <col min="4" max="4" width="15.5546875" style="28" customWidth="1"/>
    <col min="5" max="5" width="33.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17</v>
      </c>
    </row>
    <row r="2" spans="1:58" customFormat="1" ht="9.6" customHeight="1">
      <c r="A2" s="11"/>
    </row>
    <row r="3" spans="1:58" customFormat="1" ht="18">
      <c r="A3" s="11" t="str">
        <f>'Profielen (minimale eisen)'!A2</f>
        <v>LOT 23 :</v>
      </c>
      <c r="B3" s="11" t="str">
        <f>'Profielen (minimale eisen)'!B2</f>
        <v>M5-New Way of Working (NWoW)</v>
      </c>
    </row>
    <row r="4" spans="1:58" customFormat="1" ht="9" customHeight="1" thickBot="1">
      <c r="A4" s="11"/>
      <c r="B4" s="11"/>
    </row>
    <row r="5" spans="1:58" customFormat="1" thickBot="1">
      <c r="A5" s="10" t="s">
        <v>77</v>
      </c>
      <c r="C5" s="186">
        <f>UseCase!C5</f>
        <v>0</v>
      </c>
      <c r="D5" s="187"/>
    </row>
    <row r="6" spans="1:58" customFormat="1" ht="9" customHeight="1"/>
    <row r="7" spans="1:58" customFormat="1" ht="15.6">
      <c r="A7" s="55" t="s">
        <v>130</v>
      </c>
      <c r="B7" s="55" t="s">
        <v>108</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43</v>
      </c>
    </row>
    <row r="9" spans="1:58" customFormat="1" ht="14.4">
      <c r="A9" s="36"/>
    </row>
    <row r="10" spans="1:58" customFormat="1" ht="15.6">
      <c r="A10" s="134" t="s">
        <v>131</v>
      </c>
    </row>
    <row r="11" spans="1:58" customFormat="1" ht="14.4">
      <c r="A11" s="94" t="s">
        <v>132</v>
      </c>
    </row>
    <row r="12" spans="1:58" customFormat="1" ht="14.4">
      <c r="A12" s="94" t="s">
        <v>133</v>
      </c>
    </row>
    <row r="13" spans="1:58" customFormat="1" ht="14.4">
      <c r="A13" s="94" t="s">
        <v>134</v>
      </c>
    </row>
    <row r="14" spans="1:58" customFormat="1" ht="14.4">
      <c r="A14" s="94" t="s">
        <v>135</v>
      </c>
    </row>
    <row r="15" spans="1:58" customFormat="1" ht="14.4">
      <c r="A15" s="135" t="s">
        <v>136</v>
      </c>
    </row>
    <row r="16" spans="1:58" customFormat="1" thickBot="1">
      <c r="A16" s="135"/>
    </row>
    <row r="17" spans="1:59" customFormat="1" ht="16.2" thickBot="1">
      <c r="A17" s="139" t="s">
        <v>137</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1"/>
    </row>
    <row r="18" spans="1:59" customFormat="1" ht="16.2" thickBot="1">
      <c r="A18" s="142"/>
      <c r="B18" s="202" t="s">
        <v>138</v>
      </c>
      <c r="C18" s="203"/>
      <c r="D18" s="204"/>
      <c r="E18" s="208" t="s">
        <v>139</v>
      </c>
      <c r="F18" s="209"/>
      <c r="G18" s="209"/>
      <c r="H18" s="209"/>
      <c r="I18" s="209"/>
      <c r="J18" s="210"/>
      <c r="K18" s="211">
        <v>2023</v>
      </c>
      <c r="L18" s="212"/>
      <c r="M18" s="212"/>
      <c r="N18" s="212"/>
      <c r="O18" s="212"/>
      <c r="P18" s="212"/>
      <c r="Q18" s="212"/>
      <c r="R18" s="212"/>
      <c r="S18" s="212"/>
      <c r="T18" s="212"/>
      <c r="U18" s="212"/>
      <c r="V18" s="213"/>
      <c r="W18" s="211">
        <v>2024</v>
      </c>
      <c r="X18" s="212"/>
      <c r="Y18" s="212"/>
      <c r="Z18" s="212"/>
      <c r="AA18" s="212"/>
      <c r="AB18" s="212"/>
      <c r="AC18" s="212"/>
      <c r="AD18" s="212"/>
      <c r="AE18" s="212"/>
      <c r="AF18" s="212"/>
      <c r="AG18" s="212"/>
      <c r="AH18" s="213"/>
      <c r="AI18" s="211">
        <f>$K$24+2</f>
        <v>2025</v>
      </c>
      <c r="AJ18" s="212"/>
      <c r="AK18" s="212"/>
      <c r="AL18" s="212"/>
      <c r="AM18" s="212"/>
      <c r="AN18" s="212"/>
      <c r="AO18" s="212"/>
      <c r="AP18" s="212"/>
      <c r="AQ18" s="212"/>
      <c r="AR18" s="212"/>
      <c r="AS18" s="212"/>
      <c r="AT18" s="213"/>
      <c r="AU18" s="211">
        <f>$K$24+3</f>
        <v>2026</v>
      </c>
      <c r="AV18" s="212"/>
      <c r="AW18" s="212"/>
      <c r="AX18" s="212"/>
      <c r="AY18" s="212"/>
      <c r="AZ18" s="212"/>
      <c r="BA18" s="212"/>
      <c r="BB18" s="212"/>
      <c r="BC18" s="212"/>
      <c r="BD18" s="212"/>
      <c r="BE18" s="212"/>
      <c r="BF18" s="213"/>
      <c r="BG18" s="143"/>
    </row>
    <row r="19" spans="1:59" customFormat="1" ht="43.8" thickBot="1">
      <c r="A19" s="142"/>
      <c r="B19" s="144" t="s">
        <v>140</v>
      </c>
      <c r="C19" s="145" t="s">
        <v>141</v>
      </c>
      <c r="D19" s="146" t="s">
        <v>142</v>
      </c>
      <c r="E19" s="147" t="s">
        <v>143</v>
      </c>
      <c r="F19" s="148" t="s">
        <v>144</v>
      </c>
      <c r="G19" s="148" t="s">
        <v>145</v>
      </c>
      <c r="H19" s="149" t="s">
        <v>146</v>
      </c>
      <c r="I19" s="149" t="s">
        <v>147</v>
      </c>
      <c r="J19" s="150" t="s">
        <v>148</v>
      </c>
      <c r="K19" s="151" t="s">
        <v>149</v>
      </c>
      <c r="L19" s="152" t="s">
        <v>150</v>
      </c>
      <c r="M19" s="152" t="s">
        <v>151</v>
      </c>
      <c r="N19" s="152" t="s">
        <v>152</v>
      </c>
      <c r="O19" s="152" t="s">
        <v>153</v>
      </c>
      <c r="P19" s="152" t="s">
        <v>154</v>
      </c>
      <c r="Q19" s="152" t="s">
        <v>155</v>
      </c>
      <c r="R19" s="152" t="s">
        <v>156</v>
      </c>
      <c r="S19" s="152" t="s">
        <v>157</v>
      </c>
      <c r="T19" s="152" t="s">
        <v>158</v>
      </c>
      <c r="U19" s="152" t="s">
        <v>159</v>
      </c>
      <c r="V19" s="152" t="s">
        <v>160</v>
      </c>
      <c r="W19" s="152" t="s">
        <v>149</v>
      </c>
      <c r="X19" s="152" t="s">
        <v>150</v>
      </c>
      <c r="Y19" s="152" t="s">
        <v>3</v>
      </c>
      <c r="Z19" s="152" t="s">
        <v>8</v>
      </c>
      <c r="AA19" s="152" t="s">
        <v>4</v>
      </c>
      <c r="AB19" s="152" t="s">
        <v>5</v>
      </c>
      <c r="AC19" s="152" t="s">
        <v>9</v>
      </c>
      <c r="AD19" s="152" t="s">
        <v>6</v>
      </c>
      <c r="AE19" s="152" t="s">
        <v>10</v>
      </c>
      <c r="AF19" s="152" t="s">
        <v>2</v>
      </c>
      <c r="AG19" s="152" t="s">
        <v>1</v>
      </c>
      <c r="AH19" s="152" t="s">
        <v>11</v>
      </c>
      <c r="AI19" s="152" t="s">
        <v>7</v>
      </c>
      <c r="AJ19" s="152" t="s">
        <v>150</v>
      </c>
      <c r="AK19" s="152" t="s">
        <v>3</v>
      </c>
      <c r="AL19" s="152" t="s">
        <v>8</v>
      </c>
      <c r="AM19" s="152" t="s">
        <v>4</v>
      </c>
      <c r="AN19" s="152" t="s">
        <v>5</v>
      </c>
      <c r="AO19" s="152" t="s">
        <v>9</v>
      </c>
      <c r="AP19" s="152" t="s">
        <v>6</v>
      </c>
      <c r="AQ19" s="152" t="s">
        <v>10</v>
      </c>
      <c r="AR19" s="152" t="s">
        <v>2</v>
      </c>
      <c r="AS19" s="152" t="s">
        <v>1</v>
      </c>
      <c r="AT19" s="152" t="s">
        <v>11</v>
      </c>
      <c r="AU19" s="152" t="s">
        <v>7</v>
      </c>
      <c r="AV19" s="152" t="s">
        <v>150</v>
      </c>
      <c r="AW19" s="121" t="s">
        <v>3</v>
      </c>
      <c r="AX19" s="121" t="s">
        <v>8</v>
      </c>
      <c r="AY19" s="121" t="s">
        <v>4</v>
      </c>
      <c r="AZ19" s="121" t="s">
        <v>5</v>
      </c>
      <c r="BA19" s="121" t="s">
        <v>9</v>
      </c>
      <c r="BB19" s="121" t="s">
        <v>6</v>
      </c>
      <c r="BC19" s="121" t="s">
        <v>10</v>
      </c>
      <c r="BD19" s="121" t="s">
        <v>2</v>
      </c>
      <c r="BE19" s="121" t="s">
        <v>1</v>
      </c>
      <c r="BF19" s="121" t="s">
        <v>11</v>
      </c>
      <c r="BG19" s="143"/>
    </row>
    <row r="20" spans="1:59" customFormat="1" ht="14.4">
      <c r="A20" s="142"/>
      <c r="B20" s="117" t="s">
        <v>161</v>
      </c>
      <c r="C20" s="118" t="s">
        <v>15</v>
      </c>
      <c r="D20" s="153">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3"/>
    </row>
    <row r="21" spans="1:59" customFormat="1" ht="14.4">
      <c r="A21" s="142"/>
      <c r="B21" s="97"/>
      <c r="C21" s="96" t="s">
        <v>16</v>
      </c>
      <c r="D21" s="154">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3"/>
    </row>
    <row r="22" spans="1:59" customFormat="1" thickBot="1">
      <c r="A22" s="155"/>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7"/>
    </row>
    <row r="23" spans="1:59" customFormat="1" thickBot="1">
      <c r="A23" s="94"/>
    </row>
    <row r="24" spans="1:59" ht="13.95" customHeight="1" thickBot="1">
      <c r="A24" s="29"/>
      <c r="B24" s="202" t="s">
        <v>138</v>
      </c>
      <c r="C24" s="203"/>
      <c r="D24" s="204"/>
      <c r="E24" s="205" t="s">
        <v>139</v>
      </c>
      <c r="F24" s="206"/>
      <c r="G24" s="206"/>
      <c r="H24" s="206"/>
      <c r="I24" s="206"/>
      <c r="J24" s="207"/>
      <c r="K24" s="199">
        <v>2023</v>
      </c>
      <c r="L24" s="200"/>
      <c r="M24" s="200"/>
      <c r="N24" s="200"/>
      <c r="O24" s="200"/>
      <c r="P24" s="200"/>
      <c r="Q24" s="200"/>
      <c r="R24" s="200"/>
      <c r="S24" s="200"/>
      <c r="T24" s="200"/>
      <c r="U24" s="200"/>
      <c r="V24" s="201"/>
      <c r="W24" s="199">
        <v>2024</v>
      </c>
      <c r="X24" s="200"/>
      <c r="Y24" s="200"/>
      <c r="Z24" s="200"/>
      <c r="AA24" s="200"/>
      <c r="AB24" s="200"/>
      <c r="AC24" s="200"/>
      <c r="AD24" s="200"/>
      <c r="AE24" s="200"/>
      <c r="AF24" s="200"/>
      <c r="AG24" s="200"/>
      <c r="AH24" s="201"/>
      <c r="AI24" s="199">
        <f>$K$24+2</f>
        <v>2025</v>
      </c>
      <c r="AJ24" s="200"/>
      <c r="AK24" s="200"/>
      <c r="AL24" s="200"/>
      <c r="AM24" s="200"/>
      <c r="AN24" s="200"/>
      <c r="AO24" s="200"/>
      <c r="AP24" s="200"/>
      <c r="AQ24" s="200"/>
      <c r="AR24" s="200"/>
      <c r="AS24" s="200"/>
      <c r="AT24" s="201"/>
      <c r="AU24" s="199">
        <f>$K$24+3</f>
        <v>2026</v>
      </c>
      <c r="AV24" s="200"/>
      <c r="AW24" s="200"/>
      <c r="AX24" s="200"/>
      <c r="AY24" s="200"/>
      <c r="AZ24" s="200"/>
      <c r="BA24" s="200"/>
      <c r="BB24" s="200"/>
      <c r="BC24" s="200"/>
      <c r="BD24" s="200"/>
      <c r="BE24" s="200"/>
      <c r="BF24" s="201"/>
    </row>
    <row r="25" spans="1:59" ht="18.600000000000001" thickBot="1">
      <c r="A25" s="29"/>
      <c r="B25" s="136" t="s">
        <v>140</v>
      </c>
      <c r="C25" s="137" t="s">
        <v>141</v>
      </c>
      <c r="D25" s="120" t="s">
        <v>142</v>
      </c>
      <c r="E25" s="138" t="s">
        <v>162</v>
      </c>
      <c r="F25" s="115" t="s">
        <v>163</v>
      </c>
      <c r="G25" s="115" t="s">
        <v>164</v>
      </c>
      <c r="H25" s="115" t="s">
        <v>146</v>
      </c>
      <c r="I25" s="115" t="s">
        <v>147</v>
      </c>
      <c r="J25" s="116" t="s">
        <v>148</v>
      </c>
      <c r="K25" s="122" t="s">
        <v>149</v>
      </c>
      <c r="L25" s="121" t="s">
        <v>150</v>
      </c>
      <c r="M25" s="121" t="s">
        <v>151</v>
      </c>
      <c r="N25" s="121" t="s">
        <v>152</v>
      </c>
      <c r="O25" s="121" t="s">
        <v>153</v>
      </c>
      <c r="P25" s="121" t="s">
        <v>154</v>
      </c>
      <c r="Q25" s="121" t="s">
        <v>155</v>
      </c>
      <c r="R25" s="121" t="s">
        <v>156</v>
      </c>
      <c r="S25" s="121" t="s">
        <v>157</v>
      </c>
      <c r="T25" s="121" t="s">
        <v>158</v>
      </c>
      <c r="U25" s="121" t="s">
        <v>159</v>
      </c>
      <c r="V25" s="121" t="s">
        <v>160</v>
      </c>
      <c r="W25" s="121" t="s">
        <v>149</v>
      </c>
      <c r="X25" s="121" t="s">
        <v>150</v>
      </c>
      <c r="Y25" s="121" t="s">
        <v>3</v>
      </c>
      <c r="Z25" s="121" t="s">
        <v>8</v>
      </c>
      <c r="AA25" s="121" t="s">
        <v>4</v>
      </c>
      <c r="AB25" s="121" t="s">
        <v>5</v>
      </c>
      <c r="AC25" s="121" t="s">
        <v>9</v>
      </c>
      <c r="AD25" s="121" t="s">
        <v>6</v>
      </c>
      <c r="AE25" s="121" t="s">
        <v>10</v>
      </c>
      <c r="AF25" s="121" t="s">
        <v>2</v>
      </c>
      <c r="AG25" s="121" t="s">
        <v>1</v>
      </c>
      <c r="AH25" s="121" t="s">
        <v>11</v>
      </c>
      <c r="AI25" s="121" t="s">
        <v>7</v>
      </c>
      <c r="AJ25" s="121" t="s">
        <v>150</v>
      </c>
      <c r="AK25" s="121" t="s">
        <v>3</v>
      </c>
      <c r="AL25" s="121" t="s">
        <v>8</v>
      </c>
      <c r="AM25" s="121" t="s">
        <v>4</v>
      </c>
      <c r="AN25" s="121" t="s">
        <v>5</v>
      </c>
      <c r="AO25" s="121" t="s">
        <v>9</v>
      </c>
      <c r="AP25" s="121" t="s">
        <v>6</v>
      </c>
      <c r="AQ25" s="121" t="s">
        <v>10</v>
      </c>
      <c r="AR25" s="121" t="s">
        <v>2</v>
      </c>
      <c r="AS25" s="121" t="s">
        <v>1</v>
      </c>
      <c r="AT25" s="121" t="s">
        <v>11</v>
      </c>
      <c r="AU25" s="121" t="s">
        <v>7</v>
      </c>
      <c r="AV25" s="121" t="s">
        <v>150</v>
      </c>
      <c r="AW25" s="121" t="s">
        <v>3</v>
      </c>
      <c r="AX25" s="121" t="s">
        <v>8</v>
      </c>
      <c r="AY25" s="121" t="s">
        <v>4</v>
      </c>
      <c r="AZ25" s="121" t="s">
        <v>5</v>
      </c>
      <c r="BA25" s="121" t="s">
        <v>9</v>
      </c>
      <c r="BB25" s="121" t="s">
        <v>6</v>
      </c>
      <c r="BC25" s="121" t="s">
        <v>10</v>
      </c>
      <c r="BD25" s="121" t="s">
        <v>2</v>
      </c>
      <c r="BE25" s="121" t="s">
        <v>1</v>
      </c>
      <c r="BF25" s="121" t="s">
        <v>11</v>
      </c>
    </row>
    <row r="26" spans="1:59" ht="13.5" customHeight="1">
      <c r="A26" s="29"/>
      <c r="B26" s="117"/>
      <c r="C26" s="118"/>
      <c r="D26" s="119">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9"/>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9"/>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9"/>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9"/>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9"/>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9"/>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9"/>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9"/>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9"/>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9"/>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9"/>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9"/>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9"/>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9"/>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9"/>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9"/>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9"/>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9"/>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9"/>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9"/>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9"/>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9"/>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9"/>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9"/>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9"/>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9"/>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9"/>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9"/>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9"/>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9"/>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9"/>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9"/>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9"/>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9"/>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9"/>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9"/>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9"/>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9"/>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9"/>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9"/>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9"/>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9"/>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9"/>
      <c r="B69" s="32"/>
      <c r="C69" s="62">
        <f>SUM(D69:D69)</f>
        <v>0</v>
      </c>
      <c r="D69" s="105">
        <f t="shared" si="1"/>
        <v>0</v>
      </c>
      <c r="E69" s="112">
        <f t="shared" ref="E69:J69" si="2">SUM(E26:E68)</f>
        <v>0</v>
      </c>
      <c r="F69" s="113">
        <f t="shared" si="2"/>
        <v>0</v>
      </c>
      <c r="G69" s="113">
        <f t="shared" si="2"/>
        <v>0</v>
      </c>
      <c r="H69" s="113">
        <f t="shared" si="2"/>
        <v>0</v>
      </c>
      <c r="I69" s="113">
        <f t="shared" si="2"/>
        <v>0</v>
      </c>
      <c r="J69" s="114">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80" zoomScaleNormal="80" workbookViewId="0"/>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17</v>
      </c>
    </row>
    <row r="2" spans="1:4" ht="9.6" customHeight="1">
      <c r="A2" s="11"/>
    </row>
    <row r="3" spans="1:4" ht="18">
      <c r="A3" s="11" t="str">
        <f>'Profielen (minimale eisen)'!A2</f>
        <v>LOT 23 :</v>
      </c>
      <c r="B3" s="11" t="str">
        <f>'Profielen (minimale eisen)'!B2</f>
        <v>M5-New Way of Working (NWoW)</v>
      </c>
    </row>
    <row r="4" spans="1:4" ht="9" customHeight="1" thickBot="1">
      <c r="A4" s="11"/>
      <c r="B4" s="11"/>
    </row>
    <row r="5" spans="1:4" ht="15" thickBot="1">
      <c r="A5" s="10" t="s">
        <v>77</v>
      </c>
      <c r="C5" s="186">
        <f>'Crit. 2.A. Planning &amp; Capacity'!C5</f>
        <v>0</v>
      </c>
      <c r="D5" s="187"/>
    </row>
    <row r="6" spans="1:4" ht="9" customHeight="1"/>
    <row r="7" spans="1:4" ht="15.6">
      <c r="A7" s="55" t="s">
        <v>165</v>
      </c>
      <c r="B7" s="56"/>
      <c r="C7" s="56"/>
      <c r="D7" s="56"/>
    </row>
    <row r="8" spans="1:4" ht="9" customHeight="1"/>
    <row r="9" spans="1:4" ht="15.6">
      <c r="A9" s="53" t="s">
        <v>43</v>
      </c>
    </row>
    <row r="10" spans="1:4" ht="15.6">
      <c r="A10" s="58" t="s">
        <v>166</v>
      </c>
    </row>
    <row r="11" spans="1:4">
      <c r="A11" s="123" t="s">
        <v>167</v>
      </c>
    </row>
    <row r="12" spans="1:4">
      <c r="A12" s="123" t="s">
        <v>168</v>
      </c>
    </row>
    <row r="13" spans="1:4" ht="15.6">
      <c r="A13" s="59" t="s">
        <v>169</v>
      </c>
      <c r="B13" s="60"/>
      <c r="C13" s="60"/>
      <c r="D13" s="60"/>
    </row>
    <row r="14" spans="1:4">
      <c r="A14" s="195" t="s">
        <v>170</v>
      </c>
      <c r="B14" s="195"/>
      <c r="C14" s="195"/>
      <c r="D14" s="195"/>
    </row>
    <row r="15" spans="1:4">
      <c r="A15" s="37" t="s">
        <v>171</v>
      </c>
    </row>
    <row r="16" spans="1:4">
      <c r="A16" s="37" t="s">
        <v>172</v>
      </c>
    </row>
    <row r="17" spans="1:4">
      <c r="A17" s="37" t="s">
        <v>173</v>
      </c>
    </row>
    <row r="18" spans="1:4">
      <c r="B18" s="84"/>
      <c r="C18" s="84"/>
      <c r="D18" s="84"/>
    </row>
    <row r="19" spans="1:4">
      <c r="A19" s="84" t="s">
        <v>174</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80" zoomScaleNormal="80" workbookViewId="0">
      <selection activeCell="B3" sqref="B3"/>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17</v>
      </c>
    </row>
    <row r="2" spans="1:4" ht="9.6" customHeight="1">
      <c r="A2" s="11"/>
    </row>
    <row r="3" spans="1:4" ht="18">
      <c r="A3" s="11" t="str">
        <f>'Profielen (minimale eisen)'!A2</f>
        <v>LOT 23 :</v>
      </c>
      <c r="B3" s="11" t="str">
        <f>'Profielen (minimale eisen)'!B2</f>
        <v>M5-New Way of Working (NWoW)</v>
      </c>
    </row>
    <row r="4" spans="1:4" ht="9" customHeight="1" thickBot="1">
      <c r="A4" s="11"/>
      <c r="B4" s="11"/>
    </row>
    <row r="5" spans="1:4" ht="15" thickBot="1">
      <c r="A5" s="10" t="s">
        <v>77</v>
      </c>
      <c r="C5" s="186">
        <f>'Crit. 2.A. Planning &amp; Capacity'!C5</f>
        <v>0</v>
      </c>
      <c r="D5" s="187"/>
    </row>
    <row r="6" spans="1:4" ht="9" customHeight="1"/>
    <row r="7" spans="1:4" ht="15.6">
      <c r="A7" s="55" t="s">
        <v>175</v>
      </c>
      <c r="B7" s="56"/>
      <c r="C7" s="56"/>
      <c r="D7" s="56"/>
    </row>
    <row r="8" spans="1:4" ht="9" customHeight="1"/>
    <row r="9" spans="1:4" ht="15.6">
      <c r="A9" s="53" t="s">
        <v>43</v>
      </c>
    </row>
    <row r="10" spans="1:4" ht="15.6">
      <c r="A10" s="58" t="s">
        <v>166</v>
      </c>
    </row>
    <row r="11" spans="1:4">
      <c r="A11" s="123" t="s">
        <v>167</v>
      </c>
    </row>
    <row r="12" spans="1:4">
      <c r="A12" s="123" t="s">
        <v>168</v>
      </c>
    </row>
    <row r="13" spans="1:4" ht="15.6">
      <c r="A13" s="59" t="s">
        <v>169</v>
      </c>
      <c r="B13" s="60"/>
      <c r="C13" s="60"/>
      <c r="D13" s="60"/>
    </row>
    <row r="14" spans="1:4">
      <c r="A14" s="195" t="s">
        <v>176</v>
      </c>
      <c r="B14" s="195"/>
      <c r="C14" s="195"/>
      <c r="D14" s="195"/>
    </row>
    <row r="15" spans="1:4">
      <c r="A15" s="37"/>
      <c r="B15" s="84"/>
      <c r="C15" s="84"/>
      <c r="D15" s="84"/>
    </row>
    <row r="16" spans="1:4">
      <c r="A16" s="84" t="s">
        <v>174</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DA38E8-8FBC-4DD4-A54D-78BF42E7E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5adddd6a-6079-4cd4-852e-629de52041d0"/>
    <ds:schemaRef ds:uri="http://purl.org/dc/dcmitype/"/>
    <ds:schemaRef ds:uri="http://schemas.microsoft.com/office/infopath/2007/PartnerControls"/>
    <ds:schemaRef ds:uri="http://schemas.openxmlformats.org/package/2006/metadata/core-properties"/>
    <ds:schemaRef ds:uri="bd08d2d9-9168-4949-99ce-134a57f4f8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2022-09-05T06:56:11Z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