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U.PERCEEL21 (M3) Human Resource Management (HRM)/"/>
    </mc:Choice>
  </mc:AlternateContent>
  <xr:revisionPtr revIDLastSave="9" documentId="13_ncr:1_{AB6D8152-DFD2-4C68-9C56-F5DF63E5446F}" xr6:coauthVersionLast="47" xr6:coauthVersionMax="47" xr10:uidLastSave="{DC507E8B-94B5-4561-8CEC-8A19D7FE229D}"/>
  <bookViews>
    <workbookView xWindow="-108" yWindow="-108" windowWidth="23256" windowHeight="12456" activeTab="1"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9" i="1" l="1"/>
  <c r="G28" i="1"/>
  <c r="G26" i="1"/>
  <c r="G25" i="1"/>
  <c r="G23" i="1"/>
  <c r="G22" i="1"/>
  <c r="G20" i="1"/>
  <c r="G19" i="1"/>
  <c r="G17" i="1"/>
  <c r="G16" i="1"/>
  <c r="B13" i="2"/>
  <c r="D21" i="6"/>
  <c r="D20" i="6"/>
  <c r="AU18" i="6"/>
  <c r="AI18" i="6"/>
  <c r="AU24" i="6"/>
  <c r="AI24" i="6"/>
  <c r="E29" i="1"/>
  <c r="E28" i="1"/>
  <c r="E27" i="1"/>
  <c r="E26" i="1"/>
  <c r="E25" i="1"/>
  <c r="E24" i="1"/>
  <c r="E23" i="1"/>
  <c r="E22" i="1"/>
  <c r="E21" i="1"/>
  <c r="E20" i="1"/>
  <c r="E19" i="1"/>
  <c r="E18" i="1"/>
  <c r="E17" i="1"/>
  <c r="E16" i="1"/>
  <c r="E15" i="1"/>
  <c r="B3" i="14"/>
  <c r="A3" i="14"/>
  <c r="C5" i="1"/>
  <c r="C5" i="2" s="1"/>
  <c r="C5" i="3" s="1"/>
  <c r="C5" i="6" s="1"/>
  <c r="C5" i="4" s="1"/>
  <c r="C5" i="14" l="1"/>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B16" i="2"/>
  <c r="B19" i="2"/>
  <c r="B22" i="2"/>
  <c r="B25" i="2"/>
  <c r="D69" i="6" l="1"/>
  <c r="C69" i="6" s="1"/>
  <c r="K13" i="2"/>
  <c r="K22" i="2"/>
  <c r="L22" i="2" s="1"/>
  <c r="K25" i="2"/>
  <c r="L25" i="2" s="1"/>
  <c r="K16" i="2"/>
  <c r="L16" i="2" s="1"/>
  <c r="K19" i="2"/>
  <c r="L19" i="2" s="1"/>
  <c r="L13" i="2" l="1"/>
  <c r="L29" i="2" s="1"/>
  <c r="K29" i="2"/>
</calcChain>
</file>

<file path=xl/sharedStrings.xml><?xml version="1.0" encoding="utf-8"?>
<sst xmlns="http://schemas.openxmlformats.org/spreadsheetml/2006/main" count="301" uniqueCount="155">
  <si>
    <t>Junior</t>
  </si>
  <si>
    <t>nov</t>
  </si>
  <si>
    <t>/</t>
  </si>
  <si>
    <t>oct</t>
  </si>
  <si>
    <t>mars</t>
  </si>
  <si>
    <t>mai</t>
  </si>
  <si>
    <t>juin</t>
  </si>
  <si>
    <t>août</t>
  </si>
  <si>
    <t>janv</t>
  </si>
  <si>
    <t>avr</t>
  </si>
  <si>
    <t>juil</t>
  </si>
  <si>
    <t>sept</t>
  </si>
  <si>
    <t>déc</t>
  </si>
  <si>
    <t>%</t>
  </si>
  <si>
    <t>Use case</t>
  </si>
  <si>
    <t>M3-Human Resource Management (HRM)</t>
  </si>
  <si>
    <t>Support Officer</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</si>
  <si>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</si>
  <si>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</si>
  <si>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</si>
  <si>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</si>
  <si>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</si>
  <si>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</si>
  <si>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</si>
  <si>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</si>
  <si>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</si>
  <si>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</si>
  <si>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</si>
  <si>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</si>
  <si>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</si>
  <si>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</si>
  <si>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</si>
  <si>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</si>
  <si>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</si>
  <si>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</si>
  <si>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</si>
  <si>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</si>
  <si>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</si>
  <si>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</si>
  <si>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</si>
  <si>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</si>
  <si>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</si>
  <si>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Dit perceel omvat de gespecialiseerde realisatie van projecten rond HRM en medewerkers in de openbare sector en ondersteunende technologieën op dit vlak. De IT-oriëntatie kan gericht zijn op het vakgebied, de consultant of de doelgroep.</t>
  </si>
  <si>
    <t>PERCEEL 21:</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</si>
  <si>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</si>
  <si>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</si>
  <si>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</si>
  <si>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</si>
  <si>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</si>
  <si>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</si>
  <si>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</si>
  <si>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</si>
  <si>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</si>
  <si>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HR-specialist (soft)</t>
  </si>
  <si>
    <r>
      <t>- HR: kennis van de processen in verband met de aanwerving, de evaluatie- en ontwikkelingsprocessen, de opleidingen, het beheer van de HR-projecten, de rapportering, enz. 
- Vermogen om samen te werken en te zorgen voor een nauwkeurige, duidelijke en volledige communicatie aan het adres van interne klanten (andere diensten, collega's of verantwoordelijken) en externe klanten (partners, leveranciers, enz.)</t>
    </r>
    <r>
      <rPr>
        <sz val="7.7"/>
        <rFont val="Calibri"/>
        <family val="2"/>
      </rPr>
      <t>.</t>
    </r>
  </si>
  <si>
    <r>
      <rPr>
        <b/>
        <u/>
        <sz val="11"/>
        <rFont val="Calibri"/>
        <family val="2"/>
        <scheme val="minor"/>
      </rPr>
      <t>HRM</t>
    </r>
    <r>
      <rPr>
        <sz val="11"/>
        <color theme="1"/>
        <rFont val="Calibri"/>
        <family val="2"/>
        <scheme val="minor"/>
      </rPr>
      <t xml:space="preserve">
</t>
    </r>
    <r>
      <rPr>
        <b/>
        <u/>
        <sz val="11"/>
        <rFont val="Calibri"/>
        <family val="2"/>
        <scheme val="minor"/>
      </rPr>
      <t>Soft skills</t>
    </r>
    <r>
      <rPr>
        <sz val="11"/>
        <rFont val="Calibri"/>
        <family val="2"/>
        <scheme val="minor"/>
      </rPr>
      <t xml:space="preserve"> :</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Je hebt een vlotte pen</t>
    </r>
  </si>
  <si>
    <t>HR-specialist (admin)</t>
  </si>
  <si>
    <r>
      <t>- Payroll &amp; Administration:  
                - kennis van de processen met betrekking tot het beheer van de lonen en de extralegale voordelen voor alle personeelsleden (CIBG en IRISteam), de sociale documenten,  de rapportering, enz.
                - kennis van de sociale wetgeving; 
- Vermogen om samen te werken en te zorgen voor een nauwkeurige, duidelijke en volledige communicatie aan het adres van interne klanten (andere diensten, collega's of verantwoordelijken) en externe klanten (partners, leveranciers, enz.)</t>
    </r>
    <r>
      <rPr>
        <sz val="7.7"/>
        <rFont val="Calibri"/>
        <family val="2"/>
      </rPr>
      <t>.</t>
    </r>
  </si>
  <si>
    <r>
      <rPr>
        <b/>
        <u/>
        <sz val="11"/>
        <rFont val="Calibri"/>
        <family val="2"/>
        <scheme val="minor"/>
      </rPr>
      <t>HRM</t>
    </r>
    <r>
      <rPr>
        <sz val="11"/>
        <color theme="1"/>
        <rFont val="Calibri"/>
        <family val="2"/>
        <scheme val="minor"/>
      </rPr>
      <t xml:space="preserve">
</t>
    </r>
    <r>
      <rPr>
        <b/>
        <sz val="11"/>
        <rFont val="Calibri"/>
        <family val="2"/>
        <scheme val="minor"/>
      </rPr>
      <t>Hard skills:</t>
    </r>
    <r>
      <rPr>
        <sz val="11"/>
        <color theme="1"/>
        <rFont val="Calibri"/>
        <family val="2"/>
        <scheme val="minor"/>
      </rPr>
      <t xml:space="preserve">
</t>
    </r>
    <r>
      <rPr>
        <sz val="11"/>
        <rFont val="Calibri"/>
        <family val="2"/>
        <scheme val="minor"/>
      </rPr>
      <t>Beheersing van 'HR Management'-technologieën en -bedrijfstools</t>
    </r>
    <r>
      <rPr>
        <sz val="11"/>
        <color theme="1"/>
        <rFont val="Calibri"/>
        <family val="2"/>
        <scheme val="minor"/>
      </rPr>
      <t xml:space="preserve">
</t>
    </r>
    <r>
      <rPr>
        <sz val="11"/>
        <rFont val="Calibri"/>
        <family val="2"/>
        <scheme val="minor"/>
      </rPr>
      <t xml:space="preserve">Beheersing van het gespecialiseerde HR-vakgebied (HR, Payroll &amp; Administration) </t>
    </r>
    <r>
      <rPr>
        <sz val="11"/>
        <color theme="1"/>
        <rFont val="Calibri"/>
        <family val="2"/>
        <scheme val="minor"/>
      </rPr>
      <t xml:space="preserve">
</t>
    </r>
    <r>
      <rPr>
        <sz val="11"/>
        <rFont val="Calibri"/>
        <family val="2"/>
        <scheme val="minor"/>
      </rPr>
      <t>Beheersing van de 'Office'-tools (tekstverwerking, spreadsheet, presentatie)</t>
    </r>
    <r>
      <rPr>
        <sz val="11"/>
        <color theme="1"/>
        <rFont val="Calibri"/>
        <family val="2"/>
        <scheme val="minor"/>
      </rPr>
      <t xml:space="preserve">
</t>
    </r>
  </si>
  <si>
    <t>Beheer van technische dossiers gespecialiseerd in een specifiek onderwerp (HR, Payroll &amp; Administration) ter ondersteuning van de betrokken dienst in dit domein.
- HR: Beheer en uitvoering van dossiers in verband met aanwervings-, selectie- en opleidingsactiviteiten (verspreiding van vacatures, invoer en opvolging van sollicitaties, organisatie en opvolging van ontwikkelingsplannen, enz.) en deelname aan diverse HR-projecten.
- Payroll &amp; Administration: beheer en uitvoering van dossiers met betrekking tot de uitvoering van het loonproces (voorbereiding van gegevens, berekening en controle van bezoldigingen, uitvoering van loonprocedures, verwerking van sociale documenten, statistieken en dashboards, enz.) en uitvoering van administratief werk (verlofdagen, personeelsdossiers, arbeidscontracten, enz.)</t>
  </si>
  <si>
    <t xml:space="preserve">
- Basiskennis van verschillende tools op ten minste één gebied (HR - soft of Payroll - admin)
- Goede kennis van de 'Office'-tools (tekstverwerking, spreadsheet, presentatie)</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</si>
  <si>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</si>
  <si>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projecten waarbij meerdere technologieën en polen betrokken zijn;  
- Voorbereiding en opvolging van planning, rapportage, vergaderingen, verslagen;  
- Beheer van MS-Project (of andere projecttool).
- Atlassian-tools</t>
  </si>
  <si>
    <t>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t>
  </si>
  <si>
    <t>Trainer</t>
  </si>
  <si>
    <t>De trainer verzorgt opleidingen voor toepassingen en diensten in verband met het HR-domein.
-Hij is belast met het geven van cursussen over toepassingen of diensten  op HR-vlak.
Hij bereidt de inhoud en het didactisch materiaal voor (slides, demo, presentatie, leaflet, oefeningen in beide talen FR-NL, enz.) met de 'key users' van de toepassing of de dienst.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</si>
  <si>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de HR-gerelateerde technologieën en vakgebieden;
- Gecertificeerd en geaccrediteerd om opleidingen op HR-vlak te geven;
- Geeft blijk van een groot aanpassingsvermogen;
- Beschikt over goede communicatievaardigheden (mondeling en schriftelijk) 
- Pedagoog zijn;
- Legt de nadruk op het delen van kennis (ook tussen cursisten).</t>
  </si>
  <si>
    <t>Kennis van de HR-omgeving en -instrumenten die tijdens de opdracht zijn gedefinieerd</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</si>
  <si>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</si>
  <si>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</si>
  <si>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</si>
  <si>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</si>
  <si>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</si>
  <si>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</si>
  <si>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</si>
  <si>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</si>
  <si>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</si>
  <si>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</si>
  <si>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</si>
  <si>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</si>
  <si>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</si>
  <si>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</si>
  <si>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</si>
  <si>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</si>
  <si>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</si>
  <si>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</si>
  <si>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</si>
  <si>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</si>
  <si>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</si>
  <si>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Eenheidsprijs (per dag excl. btw)</t>
  </si>
  <si>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</si>
  <si>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</si>
  <si>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</si>
  <si>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</si>
  <si>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</si>
  <si>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</si>
  <si>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</si>
  <si>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t>
    </r>
  </si>
  <si>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</si>
  <si>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</si>
  <si>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</si>
  <si>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</si>
  <si>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</si>
  <si>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</si>
  <si>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</si>
  <si>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 xml:space="preserve">Wij willen een nieuwe functieclassificatie invoeren in een organisatie met 500 mensen en ongeveer 50 functies. </t>
  </si>
  <si>
    <r>
      <t>CRIT</t>
    </r>
    <r>
      <rPr>
        <b/>
        <sz val="12"/>
        <color theme="0"/>
        <rFont val="Calibri"/>
        <family val="2"/>
      </rPr>
      <t>E</t>
    </r>
    <r>
      <rPr>
        <b/>
        <sz val="12"/>
        <color theme="0"/>
        <rFont val="Calibri"/>
        <family val="2"/>
        <scheme val="minor"/>
      </rPr>
      <t>RIUM 2.A: USE CASE - Planning</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</si>
  <si>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</si>
  <si>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</si>
  <si>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</si>
  <si>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</si>
  <si>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</si>
  <si>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</si>
  <si>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</si>
  <si>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</si>
  <si>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</si>
  <si>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</si>
  <si>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</si>
  <si>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</si>
  <si>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</si>
  <si>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</si>
  <si>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</si>
  <si>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</si>
  <si>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</si>
  <si>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</si>
  <si>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</si>
  <si>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</si>
  <si>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</si>
  <si>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</si>
  <si>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</si>
  <si>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</si>
  <si>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</si>
  <si>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</si>
  <si>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</si>
  <si>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</si>
  <si>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</si>
  <si>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</si>
  <si>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</si>
  <si>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</si>
  <si>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</si>
  <si>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</si>
  <si>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</si>
  <si>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</si>
  <si>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</si>
  <si>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</si>
  <si>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</si>
  <si>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Kan je in het kort aangeven hoe je het beheer van het project denkt uit te voeren?</t>
  </si>
  <si>
    <r>
      <t>a.</t>
    </r>
    <r>
      <rPr>
        <sz val="7"/>
        <color theme="1"/>
        <rFont val="Times New Roman"/>
        <family val="1"/>
      </rPr>
      <t xml:space="preserve">      </t>
    </r>
    <r>
      <rPr>
        <sz val="11"/>
        <color theme="1"/>
        <rFont val="Calibri"/>
        <family val="2"/>
        <scheme val="minor"/>
      </rPr>
      <t>Welke methodologie?</t>
    </r>
  </si>
  <si>
    <r>
      <t>b.</t>
    </r>
    <r>
      <rPr>
        <sz val="7"/>
        <color theme="1"/>
        <rFont val="Times New Roman"/>
        <family val="1"/>
      </rPr>
      <t xml:space="preserve">      </t>
    </r>
    <r>
      <rPr>
        <sz val="11"/>
        <color theme="1"/>
        <rFont val="Calibri"/>
        <family val="2"/>
        <scheme val="minor"/>
      </rPr>
      <t>Beschrijf de concrete deliverables die voorgelegd moeten worden.</t>
    </r>
  </si>
  <si>
    <t xml:space="preserve">Antwoord: </t>
  </si>
  <si>
    <r>
      <t>CRIT</t>
    </r>
    <r>
      <rPr>
        <b/>
        <sz val="12"/>
        <color theme="0"/>
        <rFont val="Calibri"/>
        <family val="2"/>
      </rPr>
      <t>E</t>
    </r>
    <r>
      <rPr>
        <b/>
        <sz val="12"/>
        <color theme="0"/>
        <rFont val="Calibri"/>
        <family val="2"/>
        <scheme val="minor"/>
      </rPr>
      <t>RIUM 2.B.: VRAGENLIJST Q2</t>
    </r>
  </si>
  <si>
    <t>2. Hoe kan een nieuwe functie ingevoerd worden, rekening houdend met het belang van nieuwe/andere functies?</t>
  </si>
  <si>
    <r>
      <t>- Verzekeren van het dagelijks beheer van een of meer gespecialiseerde activiteitsdomeinen zoals: 
o HR: aanwerving, evaluatie- en ontwikkelingsprocessen, opleiding, beheer van HR-projecten, rapportering, enz. 
- Toezien op de voortdurende actualisering en naleving van de interne procedures; 
- Samenwerken en zorgen voor een nauwkeurige, duidelijke en volledige communicatie aan het adres van interne klanten (andere diensten, collega's of verantwoordelijken) en externe klanten (partners, leveranciers, enz.) om een professionele verwerking van aanvragen en/of dossiers onder hun bevoegdheid mogelijk te maken</t>
    </r>
    <r>
      <rPr>
        <sz val="7.7"/>
        <rFont val="Calibri"/>
        <family val="2"/>
      </rPr>
      <t>.</t>
    </r>
  </si>
  <si>
    <r>
      <t xml:space="preserve">- Verzekeren van het dagelijks beheer van een of meer gespecialiseerde activiteitsdomeinen zoals: 
o Payroll &amp; Administration: het beheer van de lonen en de extralegale voordelen voor alle personeelsleden </t>
    </r>
    <r>
      <rPr>
        <sz val="7.7"/>
        <rFont val="Calibri"/>
        <family val="2"/>
      </rPr>
      <t>(</t>
    </r>
    <r>
      <rPr>
        <sz val="11"/>
        <rFont val="Calibri"/>
        <family val="2"/>
        <scheme val="minor"/>
      </rPr>
      <t>CIBG en IRISteam</t>
    </r>
    <r>
      <rPr>
        <sz val="7.7"/>
        <rFont val="Calibri"/>
        <family val="2"/>
      </rPr>
      <t>)</t>
    </r>
    <r>
      <rPr>
        <sz val="11"/>
        <rFont val="Calibri"/>
        <family val="2"/>
        <scheme val="minor"/>
      </rPr>
      <t xml:space="preserve">, de sociale documenten, de sociale wetgeving, de rapportering, enz.; </t>
    </r>
    <r>
      <rPr>
        <sz val="11"/>
        <color theme="1"/>
        <rFont val="Calibri"/>
        <family val="2"/>
        <scheme val="minor"/>
      </rPr>
      <t xml:space="preserve">
</t>
    </r>
    <r>
      <rPr>
        <sz val="11"/>
        <rFont val="Calibri"/>
        <family val="2"/>
        <scheme val="minor"/>
      </rPr>
      <t xml:space="preserve">- Ervoor zorgen dat de eigen wetgevende en technische kennis op het eigen werkterrein voortdurend wordt bijgewerkt en dat de interne procedures worden nageleefd; </t>
    </r>
    <r>
      <rPr>
        <sz val="11"/>
        <color theme="1"/>
        <rFont val="Calibri"/>
        <family val="2"/>
        <scheme val="minor"/>
      </rPr>
      <t xml:space="preserve">
</t>
    </r>
    <r>
      <rPr>
        <sz val="11"/>
        <rFont val="Calibri"/>
        <family val="2"/>
        <scheme val="minor"/>
      </rPr>
      <t>- Samenwerken en zorgen voor een nauwkeurige, duidelijke en volledige communicatie aan het adres van interne klanten (andere diensten, collega's of verantwoordelijken) en externe klanten (partners, leveranciers, enz.) om een professionele verwerking van aanvragen en/of dossiers onder hun bevoegdheid mogelijk te maken</t>
    </r>
    <r>
      <rPr>
        <sz val="7.7"/>
        <rFont val="Calibri"/>
        <family val="2"/>
      </rPr>
      <t>.</t>
    </r>
  </si>
  <si>
    <t>Senioriteit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</si>
</sst>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49">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sz val="7.7"/>
      <name val="Calibri"/>
      <family val="2"/>
    </font>
    <font>
      <b/>
      <u/>
      <sz val="11"/>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01">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Border="1"/>
    <xf numFmtId="164" fontId="0" fillId="0" borderId="12" xfId="0" applyNumberFormat="1" applyBorder="1"/>
    <xf numFmtId="164" fontId="0" fillId="0" borderId="13" xfId="0" applyNumberFormat="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Alignment="1">
      <alignment vertical="center"/>
    </xf>
    <xf numFmtId="0" fontId="21" fillId="0" borderId="0" xfId="0" applyFont="1" applyAlignment="1">
      <alignment vertical="center"/>
    </xf>
    <xf numFmtId="1" fontId="19" fillId="0" borderId="32" xfId="0" applyNumberFormat="1"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Alignment="1">
      <alignment vertical="center"/>
    </xf>
    <xf numFmtId="0" fontId="18" fillId="9" borderId="0" xfId="0" applyFont="1" applyFill="1"/>
    <xf numFmtId="0" fontId="0" fillId="9" borderId="0" xfId="0" applyFill="1"/>
    <xf numFmtId="0" fontId="29" fillId="0" borderId="0" xfId="0" applyFont="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9" fontId="8" fillId="4" borderId="40" xfId="2" applyNumberFormat="1" applyFont="1" applyFill="1" applyBorder="1" applyAlignment="1">
      <alignment horizontal="center" vertic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Alignment="1">
      <alignment vertical="center"/>
    </xf>
    <xf numFmtId="49" fontId="17" fillId="0" borderId="32" xfId="0" applyNumberFormat="1" applyFont="1" applyBorder="1" applyAlignment="1">
      <alignment vertical="center" wrapText="1"/>
    </xf>
    <xf numFmtId="0" fontId="17" fillId="0" borderId="32" xfId="0" applyFont="1" applyBorder="1" applyAlignment="1">
      <alignment vertical="center" wrapText="1"/>
    </xf>
    <xf numFmtId="0" fontId="7" fillId="0" borderId="32" xfId="0" applyFont="1" applyBorder="1" applyAlignment="1">
      <alignment vertical="center" wrapText="1"/>
    </xf>
    <xf numFmtId="0" fontId="17" fillId="0" borderId="32" xfId="0" quotePrefix="1" applyFont="1" applyBorder="1" applyAlignment="1">
      <alignment vertical="center" wrapText="1"/>
    </xf>
    <xf numFmtId="0" fontId="39" fillId="0" borderId="0" xfId="0" quotePrefix="1" applyFont="1" applyAlignment="1">
      <alignment vertical="center"/>
    </xf>
    <xf numFmtId="0" fontId="45" fillId="5" borderId="58" xfId="2" applyFont="1" applyFill="1" applyBorder="1" applyAlignment="1">
      <alignment horizontal="center" vertical="center" wrapText="1"/>
    </xf>
    <xf numFmtId="0" fontId="45"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6"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7" fillId="16" borderId="58" xfId="2" applyFont="1" applyFill="1" applyBorder="1" applyAlignment="1">
      <alignment horizontal="center" vertical="center" wrapText="1"/>
    </xf>
    <xf numFmtId="0" fontId="47" fillId="16" borderId="59" xfId="2" applyFont="1" applyFill="1" applyBorder="1" applyAlignment="1">
      <alignment horizontal="center" vertical="center"/>
    </xf>
    <xf numFmtId="9" fontId="40" fillId="14" borderId="40" xfId="2" applyNumberFormat="1"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0" fontId="48"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5" fillId="0" borderId="8" xfId="0" applyFont="1" applyBorder="1" applyAlignment="1">
      <alignment horizontal="justify" vertical="center" wrapText="1"/>
    </xf>
    <xf numFmtId="0" fontId="5" fillId="0" borderId="10" xfId="0" applyFont="1" applyBorder="1" applyAlignment="1">
      <alignment horizontal="justify" vertical="center" wrapText="1"/>
    </xf>
    <xf numFmtId="0" fontId="22" fillId="7" borderId="0" xfId="0" applyFont="1" applyFill="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3" xfId="0" applyNumberFormat="1" applyBorder="1" applyAlignment="1">
      <alignment horizontal="center" vertical="center"/>
    </xf>
    <xf numFmtId="165" fontId="0" fillId="0" borderId="2" xfId="0" applyNumberFormat="1" applyBorder="1" applyAlignment="1">
      <alignment horizontal="left" vertical="center"/>
    </xf>
    <xf numFmtId="165" fontId="0" fillId="0" borderId="3" xfId="0" applyNumberFormat="1" applyBorder="1" applyAlignment="1">
      <alignment horizontal="left" vertical="center"/>
    </xf>
    <xf numFmtId="165" fontId="0" fillId="0" borderId="4" xfId="0" applyNumberForma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25">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18</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90" zoomScaleNormal="90" workbookViewId="0">
      <selection activeCell="B25" sqref="B25"/>
    </sheetView>
  </sheetViews>
  <sheetFormatPr defaultColWidth="11.5546875" defaultRowHeight="12.6"/>
  <cols>
    <col min="1" max="1" width="46.6640625" style="64" customWidth="1"/>
    <col min="2" max="2" width="174.6640625" style="64" customWidth="1"/>
    <col min="3" max="16384" width="11.5546875" style="64"/>
  </cols>
  <sheetData>
    <row r="1" spans="1:4" ht="18">
      <c r="A1" s="11" t="s">
        <v>19</v>
      </c>
    </row>
    <row r="3" spans="1:4" ht="16.2">
      <c r="A3" s="63" t="s">
        <v>20</v>
      </c>
      <c r="C3" s="65"/>
      <c r="D3" s="65"/>
    </row>
    <row r="4" spans="1:4" ht="16.2">
      <c r="A4" s="64" t="s">
        <v>21</v>
      </c>
      <c r="C4" s="65"/>
      <c r="D4" s="65"/>
    </row>
    <row r="5" spans="1:4" ht="16.2">
      <c r="A5" s="64" t="s">
        <v>22</v>
      </c>
      <c r="C5" s="65"/>
      <c r="D5" s="65"/>
    </row>
    <row r="6" spans="1:4" ht="16.2">
      <c r="A6" s="64" t="s">
        <v>23</v>
      </c>
      <c r="C6" s="65"/>
      <c r="D6" s="65"/>
    </row>
    <row r="7" spans="1:4" ht="16.2">
      <c r="A7" s="64" t="s">
        <v>24</v>
      </c>
      <c r="C7" s="65"/>
      <c r="D7" s="65"/>
    </row>
    <row r="8" spans="1:4" ht="16.2">
      <c r="A8" s="64" t="s">
        <v>25</v>
      </c>
      <c r="C8" s="65"/>
      <c r="D8" s="65"/>
    </row>
    <row r="9" spans="1:4" ht="22.95" customHeight="1" thickBot="1">
      <c r="A9" s="58" t="s">
        <v>26</v>
      </c>
      <c r="C9" s="65"/>
      <c r="D9" s="65"/>
    </row>
    <row r="10" spans="1:4" ht="22.95" customHeight="1">
      <c r="A10" s="66" t="s">
        <v>27</v>
      </c>
      <c r="B10" s="67"/>
      <c r="C10" s="65"/>
      <c r="D10" s="65"/>
    </row>
    <row r="11" spans="1:4" ht="22.95" customHeight="1">
      <c r="A11" s="68" t="s">
        <v>28</v>
      </c>
      <c r="B11" s="69"/>
      <c r="C11" s="65"/>
      <c r="D11" s="65"/>
    </row>
    <row r="12" spans="1:4" ht="22.95" customHeight="1">
      <c r="A12" s="70" t="s">
        <v>29</v>
      </c>
      <c r="B12" s="71"/>
      <c r="C12" s="65"/>
      <c r="D12" s="65"/>
    </row>
    <row r="13" spans="1:4" ht="22.95" customHeight="1">
      <c r="A13" s="68" t="s">
        <v>30</v>
      </c>
      <c r="B13" s="69"/>
      <c r="C13" s="65"/>
      <c r="D13" s="65"/>
    </row>
    <row r="14" spans="1:4" ht="22.95" customHeight="1">
      <c r="A14" s="68" t="s">
        <v>31</v>
      </c>
      <c r="B14" s="69"/>
      <c r="C14" s="65"/>
      <c r="D14" s="65"/>
    </row>
    <row r="15" spans="1:4" ht="22.95" customHeight="1">
      <c r="A15" s="68" t="s">
        <v>32</v>
      </c>
      <c r="B15" s="69"/>
      <c r="C15" s="65"/>
      <c r="D15" s="65"/>
    </row>
    <row r="16" spans="1:4" ht="22.95" customHeight="1" thickBot="1">
      <c r="A16" s="72" t="s">
        <v>33</v>
      </c>
      <c r="B16" s="73"/>
    </row>
    <row r="17" spans="2:2">
      <c r="B17" s="74"/>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14"/>
  <sheetViews>
    <sheetView tabSelected="1" zoomScale="90" zoomScaleNormal="90" workbookViewId="0">
      <selection activeCell="G24" sqref="G24"/>
    </sheetView>
  </sheetViews>
  <sheetFormatPr defaultColWidth="9.33203125" defaultRowHeight="14.4"/>
  <cols>
    <col min="1" max="1" width="17.33203125" style="77" bestFit="1" customWidth="1"/>
    <col min="2" max="2" width="5.6640625" style="77" bestFit="1" customWidth="1"/>
    <col min="3" max="3" width="80" style="80" customWidth="1"/>
    <col min="4" max="4" width="4.6640625" style="77" bestFit="1" customWidth="1"/>
    <col min="5" max="5" width="4" style="80" customWidth="1"/>
    <col min="6" max="16384" width="9.33203125" style="80"/>
  </cols>
  <sheetData>
    <row r="1" spans="1:4" ht="18">
      <c r="A1" s="11" t="s">
        <v>19</v>
      </c>
    </row>
    <row r="2" spans="1:4" ht="18">
      <c r="A2" s="11"/>
    </row>
    <row r="3" spans="1:4" s="77" customFormat="1">
      <c r="A3" s="75" t="s">
        <v>34</v>
      </c>
      <c r="B3" s="76" t="s">
        <v>13</v>
      </c>
      <c r="C3" s="75" t="s">
        <v>35</v>
      </c>
      <c r="D3" s="76" t="s">
        <v>13</v>
      </c>
    </row>
    <row r="5" spans="1:4">
      <c r="A5" s="89" t="s">
        <v>36</v>
      </c>
      <c r="B5" s="78">
        <v>60</v>
      </c>
      <c r="C5" s="79" t="s">
        <v>37</v>
      </c>
      <c r="D5" s="78">
        <v>60</v>
      </c>
    </row>
    <row r="6" spans="1:4">
      <c r="B6" s="81"/>
      <c r="D6" s="81"/>
    </row>
    <row r="7" spans="1:4">
      <c r="A7" s="90" t="s">
        <v>38</v>
      </c>
      <c r="B7" s="78">
        <v>40</v>
      </c>
      <c r="C7" s="82" t="s">
        <v>14</v>
      </c>
      <c r="D7" s="78">
        <v>30</v>
      </c>
    </row>
    <row r="8" spans="1:4">
      <c r="B8" s="81"/>
      <c r="C8" s="82" t="s">
        <v>39</v>
      </c>
      <c r="D8" s="78">
        <v>10</v>
      </c>
    </row>
    <row r="10" spans="1:4" s="83" customFormat="1">
      <c r="A10" s="77"/>
      <c r="B10" s="80"/>
      <c r="C10" s="90" t="s">
        <v>40</v>
      </c>
      <c r="D10" s="91">
        <f>SUM(D5:D8)</f>
        <v>100</v>
      </c>
    </row>
    <row r="11" spans="1:4">
      <c r="B11" s="80"/>
    </row>
    <row r="12" spans="1:4" ht="15" thickBot="1">
      <c r="B12" s="80"/>
    </row>
    <row r="13" spans="1:4" ht="28.5" customHeight="1">
      <c r="A13" s="90" t="s">
        <v>41</v>
      </c>
      <c r="B13" s="80"/>
      <c r="C13" s="154" t="s">
        <v>42</v>
      </c>
    </row>
    <row r="14" spans="1:4" ht="15" thickBot="1">
      <c r="B14" s="80"/>
      <c r="C14" s="155"/>
    </row>
  </sheetData>
  <mergeCells count="1">
    <mergeCell ref="C13:C14"/>
  </mergeCells>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2"/>
  <sheetViews>
    <sheetView zoomScale="90" zoomScaleNormal="90" workbookViewId="0">
      <selection activeCell="C9" sqref="C9"/>
    </sheetView>
  </sheetViews>
  <sheetFormatPr defaultColWidth="9.33203125" defaultRowHeight="14.4"/>
  <cols>
    <col min="1" max="1" width="10.33203125" customWidth="1"/>
    <col min="2" max="2" width="27.6640625" customWidth="1"/>
    <col min="3" max="3" width="138" customWidth="1"/>
    <col min="4" max="4" width="90.5546875" customWidth="1"/>
    <col min="5" max="5" width="63.6640625" customWidth="1"/>
  </cols>
  <sheetData>
    <row r="1" spans="1:5" ht="18">
      <c r="A1" s="11" t="s">
        <v>19</v>
      </c>
    </row>
    <row r="2" spans="1:5" ht="22.2" customHeight="1">
      <c r="A2" s="40" t="s">
        <v>43</v>
      </c>
      <c r="B2" s="41" t="s">
        <v>15</v>
      </c>
    </row>
    <row r="3" spans="1:5" ht="22.2" customHeight="1">
      <c r="A3" s="156" t="s">
        <v>44</v>
      </c>
      <c r="B3" s="156"/>
      <c r="C3" s="156"/>
      <c r="D3" s="156"/>
      <c r="E3" s="156"/>
    </row>
    <row r="4" spans="1:5" ht="22.2" customHeight="1">
      <c r="A4" s="57" t="s">
        <v>45</v>
      </c>
      <c r="B4" s="54"/>
      <c r="C4" s="38"/>
      <c r="D4" s="38"/>
      <c r="E4" s="38"/>
    </row>
    <row r="5" spans="1:5" ht="22.2" customHeight="1">
      <c r="A5" s="58" t="s">
        <v>46</v>
      </c>
      <c r="B5" s="54"/>
      <c r="C5" s="38"/>
      <c r="D5" s="38"/>
      <c r="E5" s="38"/>
    </row>
    <row r="6" spans="1:5" s="38" customFormat="1" ht="22.2" customHeight="1">
      <c r="A6" s="52" t="s">
        <v>47</v>
      </c>
      <c r="B6" s="39"/>
    </row>
    <row r="7" spans="1:5" ht="15.6">
      <c r="A7" s="46" t="s">
        <v>48</v>
      </c>
      <c r="B7" s="47" t="s">
        <v>49</v>
      </c>
      <c r="C7" s="47" t="s">
        <v>50</v>
      </c>
      <c r="D7" s="47" t="s">
        <v>51</v>
      </c>
      <c r="E7" s="47" t="s">
        <v>52</v>
      </c>
    </row>
    <row r="8" spans="1:5" ht="138.6" customHeight="1">
      <c r="A8" s="42">
        <v>1</v>
      </c>
      <c r="B8" s="123" t="s">
        <v>53</v>
      </c>
      <c r="C8" s="126" t="s">
        <v>152</v>
      </c>
      <c r="D8" s="126" t="s">
        <v>54</v>
      </c>
      <c r="E8" s="124" t="s">
        <v>55</v>
      </c>
    </row>
    <row r="9" spans="1:5" ht="158.4">
      <c r="A9" s="42">
        <v>2</v>
      </c>
      <c r="B9" s="123" t="s">
        <v>56</v>
      </c>
      <c r="C9" s="126" t="s">
        <v>153</v>
      </c>
      <c r="D9" s="126" t="s">
        <v>57</v>
      </c>
      <c r="E9" s="124" t="s">
        <v>58</v>
      </c>
    </row>
    <row r="10" spans="1:5" ht="86.4">
      <c r="A10" s="42">
        <v>3</v>
      </c>
      <c r="B10" s="124" t="s">
        <v>16</v>
      </c>
      <c r="C10" s="124" t="s">
        <v>59</v>
      </c>
      <c r="D10" s="124" t="s">
        <v>60</v>
      </c>
      <c r="E10" s="124" t="s">
        <v>2</v>
      </c>
    </row>
    <row r="11" spans="1:5" ht="328.2" customHeight="1">
      <c r="A11" s="42">
        <v>4</v>
      </c>
      <c r="B11" s="124" t="s">
        <v>61</v>
      </c>
      <c r="C11" s="124" t="s">
        <v>62</v>
      </c>
      <c r="D11" s="124" t="s">
        <v>63</v>
      </c>
      <c r="E11" s="124" t="s">
        <v>2</v>
      </c>
    </row>
    <row r="12" spans="1:5" ht="148.19999999999999" customHeight="1">
      <c r="A12" s="42">
        <v>5</v>
      </c>
      <c r="B12" s="125" t="s">
        <v>64</v>
      </c>
      <c r="C12" s="124" t="s">
        <v>65</v>
      </c>
      <c r="D12" s="126" t="s">
        <v>66</v>
      </c>
      <c r="E12" s="124" t="s">
        <v>67</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8"/>
  <sheetViews>
    <sheetView zoomScale="70" zoomScaleNormal="70" workbookViewId="0">
      <selection activeCell="H54" sqref="H54"/>
    </sheetView>
  </sheetViews>
  <sheetFormatPr defaultColWidth="9.33203125" defaultRowHeight="14.4"/>
  <cols>
    <col min="1" max="1" width="11.6640625" customWidth="1"/>
    <col min="2" max="2" width="64.33203125" customWidth="1"/>
    <col min="3" max="3" width="17" customWidth="1"/>
    <col min="4" max="4" width="21.44140625" customWidth="1"/>
    <col min="5" max="5" width="18.6640625" customWidth="1"/>
    <col min="7" max="7" width="19" customWidth="1"/>
  </cols>
  <sheetData>
    <row r="1" spans="1:7" ht="18">
      <c r="A1" s="11" t="s">
        <v>19</v>
      </c>
    </row>
    <row r="2" spans="1:7" ht="9.6" customHeight="1">
      <c r="A2" s="11"/>
    </row>
    <row r="3" spans="1:7" ht="18">
      <c r="A3" s="11" t="str">
        <f>'Profielen (minimale eisen)'!A2</f>
        <v>LOT 21 :</v>
      </c>
      <c r="B3" s="11" t="str">
        <f>'Profielen (minimale eisen)'!B2</f>
        <v>M3-Human Resource Management (HRM)</v>
      </c>
    </row>
    <row r="4" spans="1:7" ht="9" customHeight="1" thickBot="1">
      <c r="A4" s="11"/>
      <c r="B4" s="11"/>
    </row>
    <row r="5" spans="1:7" ht="15" thickBot="1">
      <c r="A5" s="10" t="s">
        <v>68</v>
      </c>
      <c r="C5" s="163">
        <f>'Instructies en identificatie'!B10</f>
        <v>0</v>
      </c>
      <c r="D5" s="164"/>
    </row>
    <row r="6" spans="1:7" ht="9" customHeight="1"/>
    <row r="7" spans="1:7" ht="15.6">
      <c r="A7" s="55" t="s">
        <v>69</v>
      </c>
      <c r="B7" s="56"/>
      <c r="C7" s="56"/>
      <c r="D7" s="56"/>
    </row>
    <row r="8" spans="1:7" ht="9" customHeight="1"/>
    <row r="9" spans="1:7" ht="15.6">
      <c r="A9" s="57" t="s">
        <v>45</v>
      </c>
    </row>
    <row r="10" spans="1:7" ht="15.6">
      <c r="A10" s="58" t="s">
        <v>26</v>
      </c>
    </row>
    <row r="11" spans="1:7">
      <c r="A11" s="51" t="s">
        <v>70</v>
      </c>
    </row>
    <row r="12" spans="1:7">
      <c r="A12" s="51" t="s">
        <v>71</v>
      </c>
    </row>
    <row r="13" spans="1:7" ht="15" thickBot="1">
      <c r="A13" s="51" t="s">
        <v>72</v>
      </c>
    </row>
    <row r="14" spans="1:7" ht="29.4" thickBot="1">
      <c r="A14" s="7" t="s">
        <v>48</v>
      </c>
      <c r="B14" s="8" t="s">
        <v>73</v>
      </c>
      <c r="C14" s="7" t="s">
        <v>154</v>
      </c>
      <c r="D14" s="9" t="s">
        <v>74</v>
      </c>
      <c r="E14" s="17" t="s">
        <v>75</v>
      </c>
      <c r="G14" s="150" t="s">
        <v>76</v>
      </c>
    </row>
    <row r="15" spans="1:7">
      <c r="A15" s="157">
        <v>1</v>
      </c>
      <c r="B15" s="160" t="s">
        <v>53</v>
      </c>
      <c r="C15" s="4" t="s">
        <v>0</v>
      </c>
      <c r="D15" s="1"/>
      <c r="E15" s="33">
        <f>D15*1.21</f>
        <v>0</v>
      </c>
      <c r="G15" s="151"/>
    </row>
    <row r="16" spans="1:7">
      <c r="A16" s="158"/>
      <c r="B16" s="161"/>
      <c r="C16" s="5" t="s">
        <v>77</v>
      </c>
      <c r="D16" s="2"/>
      <c r="E16" s="34">
        <f t="shared" ref="E16:E29" si="0">D16*1.21</f>
        <v>0</v>
      </c>
      <c r="G16" s="152">
        <f>IFERROR((E16-E15)/E15, 0)</f>
        <v>0</v>
      </c>
    </row>
    <row r="17" spans="1:7" ht="15" thickBot="1">
      <c r="A17" s="159"/>
      <c r="B17" s="162"/>
      <c r="C17" s="6" t="s">
        <v>78</v>
      </c>
      <c r="D17" s="3"/>
      <c r="E17" s="35">
        <f t="shared" si="0"/>
        <v>0</v>
      </c>
      <c r="G17" s="152">
        <f>IFERROR((E17-E16)/E16, 0)</f>
        <v>0</v>
      </c>
    </row>
    <row r="18" spans="1:7">
      <c r="A18" s="157">
        <v>2</v>
      </c>
      <c r="B18" s="160" t="s">
        <v>56</v>
      </c>
      <c r="C18" s="4" t="s">
        <v>0</v>
      </c>
      <c r="D18" s="1"/>
      <c r="E18" s="33">
        <f t="shared" si="0"/>
        <v>0</v>
      </c>
      <c r="G18" s="153"/>
    </row>
    <row r="19" spans="1:7">
      <c r="A19" s="158"/>
      <c r="B19" s="161"/>
      <c r="C19" s="5" t="s">
        <v>77</v>
      </c>
      <c r="D19" s="2"/>
      <c r="E19" s="34">
        <f t="shared" si="0"/>
        <v>0</v>
      </c>
      <c r="G19" s="152">
        <f>IFERROR((E19-E18)/E18, 0)</f>
        <v>0</v>
      </c>
    </row>
    <row r="20" spans="1:7" ht="15" thickBot="1">
      <c r="A20" s="159"/>
      <c r="B20" s="162"/>
      <c r="C20" s="6" t="s">
        <v>78</v>
      </c>
      <c r="D20" s="3"/>
      <c r="E20" s="35">
        <f t="shared" si="0"/>
        <v>0</v>
      </c>
      <c r="G20" s="152">
        <f>IFERROR((E20-E19)/E19, 0)</f>
        <v>0</v>
      </c>
    </row>
    <row r="21" spans="1:7">
      <c r="A21" s="157">
        <v>3</v>
      </c>
      <c r="B21" s="160" t="s">
        <v>16</v>
      </c>
      <c r="C21" s="4" t="s">
        <v>0</v>
      </c>
      <c r="D21" s="1"/>
      <c r="E21" s="33">
        <f t="shared" si="0"/>
        <v>0</v>
      </c>
      <c r="G21" s="153"/>
    </row>
    <row r="22" spans="1:7">
      <c r="A22" s="158"/>
      <c r="B22" s="161"/>
      <c r="C22" s="5" t="s">
        <v>77</v>
      </c>
      <c r="D22" s="2"/>
      <c r="E22" s="34">
        <f t="shared" si="0"/>
        <v>0</v>
      </c>
      <c r="G22" s="152">
        <f>IFERROR((E22-E21)/E21, 0)</f>
        <v>0</v>
      </c>
    </row>
    <row r="23" spans="1:7" ht="15" thickBot="1">
      <c r="A23" s="159"/>
      <c r="B23" s="162"/>
      <c r="C23" s="6" t="s">
        <v>78</v>
      </c>
      <c r="D23" s="3"/>
      <c r="E23" s="35">
        <f t="shared" si="0"/>
        <v>0</v>
      </c>
      <c r="G23" s="152">
        <f>IFERROR((E23-E22)/E22, 0)</f>
        <v>0</v>
      </c>
    </row>
    <row r="24" spans="1:7">
      <c r="A24" s="157">
        <v>4</v>
      </c>
      <c r="B24" s="160" t="s">
        <v>61</v>
      </c>
      <c r="C24" s="4" t="s">
        <v>0</v>
      </c>
      <c r="D24" s="1"/>
      <c r="E24" s="33">
        <f t="shared" si="0"/>
        <v>0</v>
      </c>
      <c r="G24" s="153"/>
    </row>
    <row r="25" spans="1:7">
      <c r="A25" s="158"/>
      <c r="B25" s="161"/>
      <c r="C25" s="5" t="s">
        <v>77</v>
      </c>
      <c r="D25" s="2"/>
      <c r="E25" s="34">
        <f t="shared" si="0"/>
        <v>0</v>
      </c>
      <c r="G25" s="152">
        <f>IFERROR((E25-E24)/E24, 0)</f>
        <v>0</v>
      </c>
    </row>
    <row r="26" spans="1:7" ht="15" thickBot="1">
      <c r="A26" s="159"/>
      <c r="B26" s="162"/>
      <c r="C26" s="6" t="s">
        <v>78</v>
      </c>
      <c r="D26" s="3"/>
      <c r="E26" s="35">
        <f t="shared" si="0"/>
        <v>0</v>
      </c>
      <c r="G26" s="152">
        <f>IFERROR((E26-E25)/E25, 0)</f>
        <v>0</v>
      </c>
    </row>
    <row r="27" spans="1:7">
      <c r="A27" s="157">
        <v>5</v>
      </c>
      <c r="B27" s="160" t="s">
        <v>64</v>
      </c>
      <c r="C27" s="4" t="s">
        <v>0</v>
      </c>
      <c r="D27" s="1"/>
      <c r="E27" s="33">
        <f t="shared" si="0"/>
        <v>0</v>
      </c>
      <c r="G27" s="153"/>
    </row>
    <row r="28" spans="1:7">
      <c r="A28" s="158"/>
      <c r="B28" s="161"/>
      <c r="C28" s="5" t="s">
        <v>77</v>
      </c>
      <c r="D28" s="2"/>
      <c r="E28" s="34">
        <f t="shared" si="0"/>
        <v>0</v>
      </c>
      <c r="G28" s="152">
        <f>IFERROR((E28-E27)/E27, 0)</f>
        <v>0</v>
      </c>
    </row>
    <row r="29" spans="1:7" ht="15" thickBot="1">
      <c r="A29" s="159"/>
      <c r="B29" s="162"/>
      <c r="C29" s="6" t="s">
        <v>78</v>
      </c>
      <c r="D29" s="3"/>
      <c r="E29" s="35">
        <f t="shared" si="0"/>
        <v>0</v>
      </c>
      <c r="G29" s="152">
        <f>IFERROR((E29-E28)/E28, 0)</f>
        <v>0</v>
      </c>
    </row>
    <row r="30" spans="1:7" ht="15" thickBot="1"/>
    <row r="31" spans="1:7" ht="15" thickBot="1">
      <c r="A31" s="174" t="s">
        <v>79</v>
      </c>
      <c r="B31" s="175"/>
      <c r="C31" s="176"/>
      <c r="D31" s="9" t="s">
        <v>80</v>
      </c>
    </row>
    <row r="32" spans="1:7">
      <c r="A32" s="171" t="s">
        <v>81</v>
      </c>
      <c r="B32" s="172"/>
      <c r="C32" s="173"/>
      <c r="D32" s="86"/>
    </row>
    <row r="33" spans="1:4">
      <c r="A33" s="168" t="s">
        <v>82</v>
      </c>
      <c r="B33" s="169"/>
      <c r="C33" s="170"/>
      <c r="D33" s="87"/>
    </row>
    <row r="34" spans="1:4">
      <c r="A34" s="168" t="s">
        <v>83</v>
      </c>
      <c r="B34" s="169"/>
      <c r="C34" s="170"/>
      <c r="D34" s="87"/>
    </row>
    <row r="35" spans="1:4" ht="15" thickBot="1">
      <c r="A35" s="165" t="s">
        <v>84</v>
      </c>
      <c r="B35" s="166"/>
      <c r="C35" s="167"/>
      <c r="D35" s="88"/>
    </row>
    <row r="37" spans="1:4">
      <c r="A37" t="s">
        <v>85</v>
      </c>
    </row>
    <row r="38" spans="1:4">
      <c r="A38" t="s">
        <v>86</v>
      </c>
    </row>
  </sheetData>
  <mergeCells count="16">
    <mergeCell ref="A35:C35"/>
    <mergeCell ref="A34:C34"/>
    <mergeCell ref="A33:C33"/>
    <mergeCell ref="A32:C32"/>
    <mergeCell ref="A31:C31"/>
    <mergeCell ref="A24:A26"/>
    <mergeCell ref="B24:B26"/>
    <mergeCell ref="A27:A29"/>
    <mergeCell ref="B27:B29"/>
    <mergeCell ref="C5:D5"/>
    <mergeCell ref="A15:A17"/>
    <mergeCell ref="B15:B17"/>
    <mergeCell ref="A18:A20"/>
    <mergeCell ref="B18:B20"/>
    <mergeCell ref="A21:A23"/>
    <mergeCell ref="B21:B23"/>
  </mergeCells>
  <conditionalFormatting sqref="G16">
    <cfRule type="cellIs" dxfId="24" priority="29" stopIfTrue="1" operator="lessThanOrEqual">
      <formula>0.3</formula>
    </cfRule>
    <cfRule type="cellIs" dxfId="23" priority="30" stopIfTrue="1" operator="greaterThan">
      <formula>0.3</formula>
    </cfRule>
  </conditionalFormatting>
  <conditionalFormatting sqref="G17">
    <cfRule type="cellIs" dxfId="22" priority="31" stopIfTrue="1" operator="lessThanOrEqual">
      <formula>0.2</formula>
    </cfRule>
    <cfRule type="cellIs" dxfId="21" priority="32" stopIfTrue="1" operator="greaterThan">
      <formula>0.2</formula>
    </cfRule>
  </conditionalFormatting>
  <conditionalFormatting sqref="G19">
    <cfRule type="cellIs" dxfId="20" priority="25" stopIfTrue="1" operator="lessThanOrEqual">
      <formula>0.3</formula>
    </cfRule>
    <cfRule type="cellIs" dxfId="19" priority="26" stopIfTrue="1" operator="greaterThan">
      <formula>0.3</formula>
    </cfRule>
  </conditionalFormatting>
  <conditionalFormatting sqref="G20">
    <cfRule type="cellIs" dxfId="18" priority="27" stopIfTrue="1" operator="lessThanOrEqual">
      <formula>0.2</formula>
    </cfRule>
    <cfRule type="cellIs" dxfId="17" priority="28" stopIfTrue="1" operator="greaterThan">
      <formula>0.2</formula>
    </cfRule>
  </conditionalFormatting>
  <conditionalFormatting sqref="G22">
    <cfRule type="cellIs" dxfId="16" priority="21" stopIfTrue="1" operator="lessThanOrEqual">
      <formula>0.3</formula>
    </cfRule>
    <cfRule type="cellIs" dxfId="15" priority="22" stopIfTrue="1" operator="greaterThan">
      <formula>0.3</formula>
    </cfRule>
  </conditionalFormatting>
  <conditionalFormatting sqref="G23">
    <cfRule type="cellIs" dxfId="14" priority="23" stopIfTrue="1" operator="lessThanOrEqual">
      <formula>0.2</formula>
    </cfRule>
    <cfRule type="cellIs" dxfId="13" priority="24" stopIfTrue="1" operator="greaterThan">
      <formula>0.2</formula>
    </cfRule>
  </conditionalFormatting>
  <conditionalFormatting sqref="G25">
    <cfRule type="cellIs" dxfId="12" priority="17" stopIfTrue="1" operator="lessThanOrEqual">
      <formula>0.3</formula>
    </cfRule>
    <cfRule type="cellIs" dxfId="11" priority="18" stopIfTrue="1" operator="greaterThan">
      <formula>0.3</formula>
    </cfRule>
  </conditionalFormatting>
  <conditionalFormatting sqref="G26">
    <cfRule type="cellIs" dxfId="10" priority="19" stopIfTrue="1" operator="lessThanOrEqual">
      <formula>0.2</formula>
    </cfRule>
    <cfRule type="cellIs" dxfId="9" priority="20" stopIfTrue="1" operator="greaterThan">
      <formula>0.2</formula>
    </cfRule>
  </conditionalFormatting>
  <conditionalFormatting sqref="G28">
    <cfRule type="cellIs" dxfId="8" priority="13" stopIfTrue="1" operator="lessThanOrEqual">
      <formula>0.3</formula>
    </cfRule>
    <cfRule type="cellIs" dxfId="7" priority="14" stopIfTrue="1" operator="greaterThan">
      <formula>0.3</formula>
    </cfRule>
  </conditionalFormatting>
  <conditionalFormatting sqref="G29">
    <cfRule type="cellIs" dxfId="6" priority="15" stopIfTrue="1" operator="lessThanOrEqual">
      <formula>0.2</formula>
    </cfRule>
    <cfRule type="cellIs" dxfId="5" priority="16"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29"/>
  <sheetViews>
    <sheetView topLeftCell="A10" zoomScale="90" zoomScaleNormal="90" workbookViewId="0">
      <selection sqref="A1:XFD1048576"/>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8.6640625" customWidth="1"/>
    <col min="12" max="12" width="17.5546875" customWidth="1"/>
  </cols>
  <sheetData>
    <row r="1" spans="1:12" ht="18">
      <c r="A1" s="11" t="s">
        <v>19</v>
      </c>
    </row>
    <row r="2" spans="1:12" ht="9.6" customHeight="1">
      <c r="A2" s="11"/>
    </row>
    <row r="3" spans="1:12" ht="18">
      <c r="A3" s="11" t="str">
        <f>'Profielen (minimale eisen)'!A2</f>
        <v>LOT 21 :</v>
      </c>
      <c r="B3" s="11" t="str">
        <f>'Profielen (minimale eisen)'!B2</f>
        <v>M3-Human Resource Management (HRM)</v>
      </c>
    </row>
    <row r="4" spans="1:12" ht="9" customHeight="1" thickBot="1">
      <c r="A4" s="11"/>
      <c r="B4" s="11"/>
    </row>
    <row r="5" spans="1:12" ht="15" thickBot="1">
      <c r="A5" s="10" t="s">
        <v>68</v>
      </c>
      <c r="C5" s="163">
        <f>'Criterium1.Eenheidsprijs'!C5</f>
        <v>0</v>
      </c>
      <c r="D5" s="164"/>
    </row>
    <row r="6" spans="1:12" ht="9" customHeight="1"/>
    <row r="7" spans="1:12" ht="15.6">
      <c r="A7" s="55" t="s">
        <v>69</v>
      </c>
      <c r="B7" s="56"/>
      <c r="C7" s="56"/>
      <c r="D7" s="56"/>
    </row>
    <row r="8" spans="1:12" ht="9" customHeight="1"/>
    <row r="9" spans="1:12" ht="15.6">
      <c r="A9" s="53" t="s">
        <v>45</v>
      </c>
    </row>
    <row r="10" spans="1:12">
      <c r="A10" s="51" t="s">
        <v>87</v>
      </c>
      <c r="F10" s="48" t="s">
        <v>88</v>
      </c>
      <c r="G10" s="45"/>
      <c r="H10" s="45"/>
      <c r="I10" s="45"/>
      <c r="J10" s="45"/>
      <c r="K10" s="45"/>
      <c r="L10" s="45"/>
    </row>
    <row r="11" spans="1:12" ht="15" thickBot="1"/>
    <row r="12" spans="1:12" ht="29.4" thickBot="1">
      <c r="A12" s="7" t="s">
        <v>48</v>
      </c>
      <c r="B12" s="8" t="s">
        <v>73</v>
      </c>
      <c r="C12" s="7" t="s">
        <v>154</v>
      </c>
      <c r="D12" s="15" t="s">
        <v>89</v>
      </c>
      <c r="F12" s="18" t="s">
        <v>90</v>
      </c>
      <c r="G12" s="16" t="s">
        <v>91</v>
      </c>
      <c r="H12" s="16" t="s">
        <v>92</v>
      </c>
      <c r="I12" s="16" t="s">
        <v>93</v>
      </c>
      <c r="K12" s="17" t="s">
        <v>94</v>
      </c>
      <c r="L12" s="18" t="s">
        <v>95</v>
      </c>
    </row>
    <row r="13" spans="1:12">
      <c r="A13" s="157">
        <v>1</v>
      </c>
      <c r="B13" s="181" t="str">
        <f>'Criterium1.Eenheidsprijs'!B15</f>
        <v>Spécialiste RH (soft)</v>
      </c>
      <c r="C13" s="12" t="s">
        <v>0</v>
      </c>
      <c r="D13" s="33">
        <f>'Criterium1.Eenheidsprijs'!D15</f>
        <v>0</v>
      </c>
      <c r="F13" s="157">
        <v>501</v>
      </c>
      <c r="G13" s="25">
        <f>D13*F$13</f>
        <v>0</v>
      </c>
      <c r="H13" s="19">
        <v>0.1</v>
      </c>
      <c r="I13" s="22">
        <f>G13*H13</f>
        <v>0</v>
      </c>
      <c r="K13" s="177">
        <f>I13+I14+I15</f>
        <v>0</v>
      </c>
      <c r="L13" s="177">
        <f>K13*1.21</f>
        <v>0</v>
      </c>
    </row>
    <row r="14" spans="1:12">
      <c r="A14" s="158"/>
      <c r="B14" s="182"/>
      <c r="C14" s="13" t="s">
        <v>77</v>
      </c>
      <c r="D14" s="34">
        <f>'Criterium1.Eenheidsprijs'!D16</f>
        <v>0</v>
      </c>
      <c r="F14" s="158"/>
      <c r="G14" s="23">
        <f t="shared" ref="G14:G15" si="0">D14*F$13</f>
        <v>0</v>
      </c>
      <c r="H14" s="20">
        <v>0.5</v>
      </c>
      <c r="I14" s="23">
        <f t="shared" ref="I14:I27" si="1">G14*H14</f>
        <v>0</v>
      </c>
      <c r="K14" s="178"/>
      <c r="L14" s="178"/>
    </row>
    <row r="15" spans="1:12" ht="15" thickBot="1">
      <c r="A15" s="159"/>
      <c r="B15" s="183"/>
      <c r="C15" s="14" t="s">
        <v>78</v>
      </c>
      <c r="D15" s="35">
        <f>'Criterium1.Eenheidsprijs'!D17</f>
        <v>0</v>
      </c>
      <c r="F15" s="159"/>
      <c r="G15" s="26">
        <f t="shared" si="0"/>
        <v>0</v>
      </c>
      <c r="H15" s="21">
        <v>0.4</v>
      </c>
      <c r="I15" s="24">
        <f t="shared" si="1"/>
        <v>0</v>
      </c>
      <c r="K15" s="179"/>
      <c r="L15" s="179"/>
    </row>
    <row r="16" spans="1:12">
      <c r="A16" s="157">
        <v>2</v>
      </c>
      <c r="B16" s="181" t="str">
        <f>'Criterium1.Eenheidsprijs'!B18</f>
        <v>Spécialiste RH (admin)</v>
      </c>
      <c r="C16" s="12" t="s">
        <v>0</v>
      </c>
      <c r="D16" s="33">
        <f>'Criterium1.Eenheidsprijs'!D18</f>
        <v>0</v>
      </c>
      <c r="F16" s="157">
        <v>501</v>
      </c>
      <c r="G16" s="25">
        <f>D16*F$16</f>
        <v>0</v>
      </c>
      <c r="H16" s="19">
        <v>0.1</v>
      </c>
      <c r="I16" s="22">
        <f t="shared" si="1"/>
        <v>0</v>
      </c>
      <c r="K16" s="177">
        <f t="shared" ref="K16" si="2">I16+I17+I18</f>
        <v>0</v>
      </c>
      <c r="L16" s="177">
        <f t="shared" ref="L16" si="3">K16*1.21</f>
        <v>0</v>
      </c>
    </row>
    <row r="17" spans="1:12">
      <c r="A17" s="158"/>
      <c r="B17" s="182"/>
      <c r="C17" s="13" t="s">
        <v>77</v>
      </c>
      <c r="D17" s="34">
        <f>'Criterium1.Eenheidsprijs'!D19</f>
        <v>0</v>
      </c>
      <c r="F17" s="158"/>
      <c r="G17" s="23">
        <f>D17*F$16</f>
        <v>0</v>
      </c>
      <c r="H17" s="20">
        <v>0.5</v>
      </c>
      <c r="I17" s="23">
        <f t="shared" si="1"/>
        <v>0</v>
      </c>
      <c r="K17" s="178"/>
      <c r="L17" s="178"/>
    </row>
    <row r="18" spans="1:12" ht="15" thickBot="1">
      <c r="A18" s="159"/>
      <c r="B18" s="183"/>
      <c r="C18" s="14" t="s">
        <v>78</v>
      </c>
      <c r="D18" s="35">
        <f>'Criterium1.Eenheidsprijs'!D20</f>
        <v>0</v>
      </c>
      <c r="F18" s="159"/>
      <c r="G18" s="27">
        <f>D18*F$16</f>
        <v>0</v>
      </c>
      <c r="H18" s="21">
        <v>0.4</v>
      </c>
      <c r="I18" s="24">
        <f t="shared" si="1"/>
        <v>0</v>
      </c>
      <c r="K18" s="180"/>
      <c r="L18" s="179"/>
    </row>
    <row r="19" spans="1:12">
      <c r="A19" s="157">
        <v>3</v>
      </c>
      <c r="B19" s="181" t="str">
        <f>'Criterium1.Eenheidsprijs'!B21</f>
        <v>Support Officer</v>
      </c>
      <c r="C19" s="12" t="s">
        <v>0</v>
      </c>
      <c r="D19" s="33">
        <f>'Criterium1.Eenheidsprijs'!D21</f>
        <v>0</v>
      </c>
      <c r="F19" s="157">
        <v>301</v>
      </c>
      <c r="G19" s="25">
        <f>D19*F$19</f>
        <v>0</v>
      </c>
      <c r="H19" s="19">
        <v>0.1</v>
      </c>
      <c r="I19" s="22">
        <f t="shared" si="1"/>
        <v>0</v>
      </c>
      <c r="K19" s="177">
        <f t="shared" ref="K19" si="4">I19+I20+I21</f>
        <v>0</v>
      </c>
      <c r="L19" s="177">
        <f t="shared" ref="L19" si="5">K19*1.21</f>
        <v>0</v>
      </c>
    </row>
    <row r="20" spans="1:12">
      <c r="A20" s="158"/>
      <c r="B20" s="182"/>
      <c r="C20" s="13" t="s">
        <v>77</v>
      </c>
      <c r="D20" s="34">
        <f>'Criterium1.Eenheidsprijs'!D22</f>
        <v>0</v>
      </c>
      <c r="F20" s="158"/>
      <c r="G20" s="23">
        <f t="shared" ref="G20:G21" si="6">D20*F$19</f>
        <v>0</v>
      </c>
      <c r="H20" s="20">
        <v>0.5</v>
      </c>
      <c r="I20" s="23">
        <f t="shared" si="1"/>
        <v>0</v>
      </c>
      <c r="K20" s="178"/>
      <c r="L20" s="178"/>
    </row>
    <row r="21" spans="1:12" ht="15" thickBot="1">
      <c r="A21" s="159"/>
      <c r="B21" s="183"/>
      <c r="C21" s="14" t="s">
        <v>78</v>
      </c>
      <c r="D21" s="35">
        <f>'Criterium1.Eenheidsprijs'!D23</f>
        <v>0</v>
      </c>
      <c r="F21" s="159"/>
      <c r="G21" s="26">
        <f t="shared" si="6"/>
        <v>0</v>
      </c>
      <c r="H21" s="21">
        <v>0.4</v>
      </c>
      <c r="I21" s="24">
        <f t="shared" si="1"/>
        <v>0</v>
      </c>
      <c r="K21" s="180"/>
      <c r="L21" s="179"/>
    </row>
    <row r="22" spans="1:12">
      <c r="A22" s="157">
        <v>4</v>
      </c>
      <c r="B22" s="181" t="str">
        <f>'Criterium1.Eenheidsprijs'!B24</f>
        <v>Chef de projet</v>
      </c>
      <c r="C22" s="12" t="s">
        <v>0</v>
      </c>
      <c r="D22" s="33">
        <f>'Criterium1.Eenheidsprijs'!D24</f>
        <v>0</v>
      </c>
      <c r="F22" s="157">
        <v>301</v>
      </c>
      <c r="G22" s="25">
        <f>D22*F$22</f>
        <v>0</v>
      </c>
      <c r="H22" s="19">
        <v>0.1</v>
      </c>
      <c r="I22" s="22">
        <f t="shared" si="1"/>
        <v>0</v>
      </c>
      <c r="K22" s="177">
        <f t="shared" ref="K22" si="7">I22+I23+I24</f>
        <v>0</v>
      </c>
      <c r="L22" s="177">
        <f t="shared" ref="L22" si="8">K22*1.21</f>
        <v>0</v>
      </c>
    </row>
    <row r="23" spans="1:12">
      <c r="A23" s="158"/>
      <c r="B23" s="182"/>
      <c r="C23" s="13" t="s">
        <v>77</v>
      </c>
      <c r="D23" s="34">
        <f>'Criterium1.Eenheidsprijs'!D25</f>
        <v>0</v>
      </c>
      <c r="F23" s="158"/>
      <c r="G23" s="23">
        <f t="shared" ref="G23:G24" si="9">D23*F$22</f>
        <v>0</v>
      </c>
      <c r="H23" s="20">
        <v>0.5</v>
      </c>
      <c r="I23" s="23">
        <f t="shared" si="1"/>
        <v>0</v>
      </c>
      <c r="K23" s="178"/>
      <c r="L23" s="178"/>
    </row>
    <row r="24" spans="1:12" ht="15" thickBot="1">
      <c r="A24" s="159"/>
      <c r="B24" s="183"/>
      <c r="C24" s="14" t="s">
        <v>78</v>
      </c>
      <c r="D24" s="35">
        <f>'Criterium1.Eenheidsprijs'!D26</f>
        <v>0</v>
      </c>
      <c r="F24" s="159"/>
      <c r="G24" s="26">
        <f t="shared" si="9"/>
        <v>0</v>
      </c>
      <c r="H24" s="21">
        <v>0.4</v>
      </c>
      <c r="I24" s="24">
        <f t="shared" si="1"/>
        <v>0</v>
      </c>
      <c r="K24" s="180"/>
      <c r="L24" s="179"/>
    </row>
    <row r="25" spans="1:12">
      <c r="A25" s="157">
        <v>5</v>
      </c>
      <c r="B25" s="181" t="str">
        <f>'Criterium1.Eenheidsprijs'!B27</f>
        <v>Formateur</v>
      </c>
      <c r="C25" s="12" t="s">
        <v>0</v>
      </c>
      <c r="D25" s="33">
        <f>'Criterium1.Eenheidsprijs'!D27</f>
        <v>0</v>
      </c>
      <c r="F25" s="157">
        <v>101</v>
      </c>
      <c r="G25" s="43">
        <f>D25*F$25</f>
        <v>0</v>
      </c>
      <c r="H25" s="19">
        <v>0.1</v>
      </c>
      <c r="I25" s="22">
        <f t="shared" si="1"/>
        <v>0</v>
      </c>
      <c r="K25" s="177">
        <f t="shared" ref="K25" si="10">I25+I26+I27</f>
        <v>0</v>
      </c>
      <c r="L25" s="177">
        <f t="shared" ref="L25" si="11">K25*1.21</f>
        <v>0</v>
      </c>
    </row>
    <row r="26" spans="1:12">
      <c r="A26" s="158"/>
      <c r="B26" s="182"/>
      <c r="C26" s="13" t="s">
        <v>77</v>
      </c>
      <c r="D26" s="34">
        <f>'Criterium1.Eenheidsprijs'!D28</f>
        <v>0</v>
      </c>
      <c r="F26" s="158"/>
      <c r="G26" s="23">
        <f t="shared" ref="G26:G27" si="12">D26*F$25</f>
        <v>0</v>
      </c>
      <c r="H26" s="20">
        <v>0.5</v>
      </c>
      <c r="I26" s="23">
        <f t="shared" si="1"/>
        <v>0</v>
      </c>
      <c r="K26" s="178"/>
      <c r="L26" s="178"/>
    </row>
    <row r="27" spans="1:12" ht="15" thickBot="1">
      <c r="A27" s="159"/>
      <c r="B27" s="183"/>
      <c r="C27" s="14" t="s">
        <v>78</v>
      </c>
      <c r="D27" s="35">
        <f>'Criterium1.Eenheidsprijs'!D29</f>
        <v>0</v>
      </c>
      <c r="F27" s="159"/>
      <c r="G27" s="44">
        <f t="shared" si="12"/>
        <v>0</v>
      </c>
      <c r="H27" s="21">
        <v>0.4</v>
      </c>
      <c r="I27" s="24">
        <f t="shared" si="1"/>
        <v>0</v>
      </c>
      <c r="K27" s="180"/>
      <c r="L27" s="180"/>
    </row>
    <row r="29" spans="1:12" ht="15.6">
      <c r="H29" s="48" t="s">
        <v>96</v>
      </c>
      <c r="I29" s="49"/>
      <c r="J29" s="49"/>
      <c r="K29" s="50">
        <f>K13+K16+K19+K22+K25</f>
        <v>0</v>
      </c>
      <c r="L29" s="50">
        <f>L13+L16+L19+L22+L25</f>
        <v>0</v>
      </c>
    </row>
  </sheetData>
  <mergeCells count="26">
    <mergeCell ref="C5:D5"/>
    <mergeCell ref="F13:F15"/>
    <mergeCell ref="F16:F18"/>
    <mergeCell ref="F19:F21"/>
    <mergeCell ref="F22:F24"/>
    <mergeCell ref="K13:K15"/>
    <mergeCell ref="K16:K18"/>
    <mergeCell ref="K19:K21"/>
    <mergeCell ref="K22:K24"/>
    <mergeCell ref="K25:K27"/>
    <mergeCell ref="F25:F27"/>
    <mergeCell ref="A22:A24"/>
    <mergeCell ref="B22:B24"/>
    <mergeCell ref="A25:A27"/>
    <mergeCell ref="B25:B27"/>
    <mergeCell ref="A13:A15"/>
    <mergeCell ref="B13:B15"/>
    <mergeCell ref="A16:A18"/>
    <mergeCell ref="B16:B18"/>
    <mergeCell ref="A19:A21"/>
    <mergeCell ref="B19:B21"/>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19"/>
  <sheetViews>
    <sheetView zoomScale="90" zoomScaleNormal="90" workbookViewId="0">
      <selection sqref="A1:XFD1048576"/>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19</v>
      </c>
    </row>
    <row r="2" spans="1:4" ht="9.6" customHeight="1">
      <c r="A2" s="11"/>
    </row>
    <row r="3" spans="1:4" ht="18">
      <c r="A3" s="11" t="str">
        <f>'Profielen (minimale eisen)'!A2</f>
        <v>LOT 21 :</v>
      </c>
      <c r="B3" s="11" t="str">
        <f>'Profielen (minimale eisen)'!B2</f>
        <v>M3-Human Resource Management (HRM)</v>
      </c>
    </row>
    <row r="4" spans="1:4" ht="9" customHeight="1" thickBot="1">
      <c r="A4" s="11"/>
      <c r="B4" s="11"/>
    </row>
    <row r="5" spans="1:4" ht="15" thickBot="1">
      <c r="A5" s="10" t="s">
        <v>68</v>
      </c>
      <c r="C5" s="163">
        <f>Prijsscenario!C5</f>
        <v>0</v>
      </c>
      <c r="D5" s="164"/>
    </row>
    <row r="6" spans="1:4" ht="9" customHeight="1"/>
    <row r="7" spans="1:4" ht="15.6">
      <c r="A7" s="55" t="s">
        <v>97</v>
      </c>
      <c r="B7" s="56"/>
      <c r="C7" s="56"/>
      <c r="D7" s="56"/>
    </row>
    <row r="8" spans="1:4" ht="9" customHeight="1"/>
    <row r="9" spans="1:4" ht="15.6">
      <c r="A9" s="53" t="s">
        <v>45</v>
      </c>
    </row>
    <row r="10" spans="1:4" ht="15.6">
      <c r="A10" s="58" t="s">
        <v>98</v>
      </c>
    </row>
    <row r="11" spans="1:4" ht="19.5" customHeight="1">
      <c r="A11" s="185" t="s">
        <v>99</v>
      </c>
      <c r="B11" s="185"/>
    </row>
    <row r="12" spans="1:4" ht="19.5" customHeight="1">
      <c r="A12" s="185" t="s">
        <v>100</v>
      </c>
      <c r="B12" s="185"/>
    </row>
    <row r="13" spans="1:4" ht="19.5" customHeight="1">
      <c r="A13" s="185" t="s">
        <v>101</v>
      </c>
      <c r="B13" s="185"/>
    </row>
    <row r="14" spans="1:4" ht="19.5" customHeight="1">
      <c r="A14" s="185" t="s">
        <v>102</v>
      </c>
      <c r="B14" s="185"/>
    </row>
    <row r="15" spans="1:4">
      <c r="A15" s="85"/>
      <c r="B15" s="85"/>
    </row>
    <row r="16" spans="1:4" ht="15.6">
      <c r="A16" s="92" t="s">
        <v>103</v>
      </c>
    </row>
    <row r="17" spans="1:4" ht="9" customHeight="1">
      <c r="A17" s="61"/>
    </row>
    <row r="18" spans="1:4" ht="15.6">
      <c r="A18" s="59" t="s">
        <v>104</v>
      </c>
      <c r="B18" s="60"/>
      <c r="C18" s="60"/>
      <c r="D18" s="60"/>
    </row>
    <row r="19" spans="1:4" ht="32.700000000000003" customHeight="1">
      <c r="A19" s="184" t="s">
        <v>105</v>
      </c>
      <c r="B19" s="184"/>
      <c r="C19" s="184"/>
      <c r="D19" s="184"/>
    </row>
  </sheetData>
  <mergeCells count="6">
    <mergeCell ref="A19:D19"/>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E26" sqref="E26"/>
    </sheetView>
  </sheetViews>
  <sheetFormatPr defaultColWidth="8.6640625" defaultRowHeight="15" customHeight="1" outlineLevelCol="1"/>
  <cols>
    <col min="1" max="1" width="11.6640625" style="28" customWidth="1"/>
    <col min="2" max="2" width="32.33203125" style="28" customWidth="1"/>
    <col min="3" max="3" width="17" style="28" customWidth="1"/>
    <col min="4" max="4" width="25.5546875" style="28" customWidth="1"/>
    <col min="5" max="5" width="32.66406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19</v>
      </c>
    </row>
    <row r="2" spans="1:58" customFormat="1" ht="9.6" customHeight="1">
      <c r="A2" s="11"/>
    </row>
    <row r="3" spans="1:58" customFormat="1" ht="18">
      <c r="A3" s="11" t="str">
        <f>'Profielen (minimale eisen)'!A2</f>
        <v>LOT 21 :</v>
      </c>
      <c r="B3" s="11" t="str">
        <f>'Profielen (minimale eisen)'!B2</f>
        <v>M3-Human Resource Management (HRM)</v>
      </c>
    </row>
    <row r="4" spans="1:58" customFormat="1" ht="9" customHeight="1" thickBot="1">
      <c r="A4" s="11"/>
      <c r="B4" s="11"/>
    </row>
    <row r="5" spans="1:58" customFormat="1" thickBot="1">
      <c r="A5" s="10" t="s">
        <v>68</v>
      </c>
      <c r="C5" s="163">
        <f>UseCase!C5</f>
        <v>0</v>
      </c>
      <c r="D5" s="164"/>
    </row>
    <row r="6" spans="1:58" customFormat="1" ht="9" customHeight="1"/>
    <row r="7" spans="1:58" customFormat="1" ht="15.6">
      <c r="A7" s="55" t="s">
        <v>106</v>
      </c>
      <c r="B7" s="55" t="s">
        <v>97</v>
      </c>
      <c r="C7" s="56"/>
      <c r="D7" s="56"/>
      <c r="E7" s="55"/>
      <c r="F7" s="56"/>
      <c r="G7" s="56"/>
      <c r="H7" s="56"/>
      <c r="I7" s="55"/>
      <c r="J7" s="56"/>
      <c r="K7" s="56"/>
      <c r="L7" s="56"/>
      <c r="M7" s="55"/>
      <c r="N7" s="56"/>
      <c r="O7" s="56"/>
      <c r="P7" s="56"/>
      <c r="Q7" s="55"/>
      <c r="R7" s="56"/>
      <c r="S7" s="56"/>
      <c r="T7" s="56"/>
      <c r="U7" s="55"/>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row>
    <row r="8" spans="1:58" customFormat="1" ht="15.6">
      <c r="A8" s="53" t="s">
        <v>45</v>
      </c>
    </row>
    <row r="9" spans="1:58" customFormat="1" ht="14.4">
      <c r="A9" s="36"/>
    </row>
    <row r="10" spans="1:58" customFormat="1" ht="15.6">
      <c r="A10" s="58" t="s">
        <v>107</v>
      </c>
    </row>
    <row r="11" spans="1:58" customFormat="1" ht="14.4">
      <c r="A11" s="93" t="s">
        <v>108</v>
      </c>
    </row>
    <row r="12" spans="1:58" customFormat="1" ht="14.4">
      <c r="A12" s="93" t="s">
        <v>109</v>
      </c>
    </row>
    <row r="13" spans="1:58" customFormat="1" ht="14.4">
      <c r="A13" s="93" t="s">
        <v>110</v>
      </c>
    </row>
    <row r="14" spans="1:58" customFormat="1" ht="14.4">
      <c r="A14" s="93" t="s">
        <v>111</v>
      </c>
    </row>
    <row r="15" spans="1:58" customFormat="1" ht="14.4">
      <c r="A15" s="127" t="s">
        <v>112</v>
      </c>
    </row>
    <row r="16" spans="1:58" customFormat="1" thickBot="1">
      <c r="A16" s="127"/>
    </row>
    <row r="17" spans="1:59" customFormat="1" ht="16.2" thickBot="1">
      <c r="A17" s="131" t="s">
        <v>113</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3"/>
    </row>
    <row r="18" spans="1:59" customFormat="1" ht="16.2" thickBot="1">
      <c r="A18" s="134"/>
      <c r="B18" s="189" t="s">
        <v>114</v>
      </c>
      <c r="C18" s="190"/>
      <c r="D18" s="191"/>
      <c r="E18" s="195" t="s">
        <v>115</v>
      </c>
      <c r="F18" s="196"/>
      <c r="G18" s="196"/>
      <c r="H18" s="196"/>
      <c r="I18" s="196"/>
      <c r="J18" s="197"/>
      <c r="K18" s="198">
        <v>2023</v>
      </c>
      <c r="L18" s="199"/>
      <c r="M18" s="199"/>
      <c r="N18" s="199"/>
      <c r="O18" s="199"/>
      <c r="P18" s="199"/>
      <c r="Q18" s="199"/>
      <c r="R18" s="199"/>
      <c r="S18" s="199"/>
      <c r="T18" s="199"/>
      <c r="U18" s="199"/>
      <c r="V18" s="200"/>
      <c r="W18" s="198">
        <v>2024</v>
      </c>
      <c r="X18" s="199"/>
      <c r="Y18" s="199"/>
      <c r="Z18" s="199"/>
      <c r="AA18" s="199"/>
      <c r="AB18" s="199"/>
      <c r="AC18" s="199"/>
      <c r="AD18" s="199"/>
      <c r="AE18" s="199"/>
      <c r="AF18" s="199"/>
      <c r="AG18" s="199"/>
      <c r="AH18" s="200"/>
      <c r="AI18" s="198">
        <f>$K$24+2</f>
        <v>2025</v>
      </c>
      <c r="AJ18" s="199"/>
      <c r="AK18" s="199"/>
      <c r="AL18" s="199"/>
      <c r="AM18" s="199"/>
      <c r="AN18" s="199"/>
      <c r="AO18" s="199"/>
      <c r="AP18" s="199"/>
      <c r="AQ18" s="199"/>
      <c r="AR18" s="199"/>
      <c r="AS18" s="199"/>
      <c r="AT18" s="200"/>
      <c r="AU18" s="198">
        <f>$K$24+3</f>
        <v>2026</v>
      </c>
      <c r="AV18" s="199"/>
      <c r="AW18" s="199"/>
      <c r="AX18" s="199"/>
      <c r="AY18" s="199"/>
      <c r="AZ18" s="199"/>
      <c r="BA18" s="199"/>
      <c r="BB18" s="199"/>
      <c r="BC18" s="199"/>
      <c r="BD18" s="199"/>
      <c r="BE18" s="199"/>
      <c r="BF18" s="200"/>
      <c r="BG18" s="135"/>
    </row>
    <row r="19" spans="1:59" customFormat="1" ht="43.8" thickBot="1">
      <c r="A19" s="134"/>
      <c r="B19" s="136" t="s">
        <v>116</v>
      </c>
      <c r="C19" s="137" t="s">
        <v>117</v>
      </c>
      <c r="D19" s="138" t="s">
        <v>118</v>
      </c>
      <c r="E19" s="139" t="s">
        <v>119</v>
      </c>
      <c r="F19" s="140" t="s">
        <v>120</v>
      </c>
      <c r="G19" s="140" t="s">
        <v>121</v>
      </c>
      <c r="H19" s="141" t="s">
        <v>122</v>
      </c>
      <c r="I19" s="141" t="s">
        <v>123</v>
      </c>
      <c r="J19" s="142" t="s">
        <v>124</v>
      </c>
      <c r="K19" s="143" t="s">
        <v>125</v>
      </c>
      <c r="L19" s="144" t="s">
        <v>126</v>
      </c>
      <c r="M19" s="144" t="s">
        <v>127</v>
      </c>
      <c r="N19" s="144" t="s">
        <v>128</v>
      </c>
      <c r="O19" s="144" t="s">
        <v>129</v>
      </c>
      <c r="P19" s="144" t="s">
        <v>130</v>
      </c>
      <c r="Q19" s="144" t="s">
        <v>131</v>
      </c>
      <c r="R19" s="144" t="s">
        <v>132</v>
      </c>
      <c r="S19" s="144" t="s">
        <v>133</v>
      </c>
      <c r="T19" s="144" t="s">
        <v>134</v>
      </c>
      <c r="U19" s="144" t="s">
        <v>135</v>
      </c>
      <c r="V19" s="144" t="s">
        <v>136</v>
      </c>
      <c r="W19" s="144" t="s">
        <v>125</v>
      </c>
      <c r="X19" s="144" t="s">
        <v>126</v>
      </c>
      <c r="Y19" s="144" t="s">
        <v>4</v>
      </c>
      <c r="Z19" s="144" t="s">
        <v>9</v>
      </c>
      <c r="AA19" s="144" t="s">
        <v>5</v>
      </c>
      <c r="AB19" s="144" t="s">
        <v>6</v>
      </c>
      <c r="AC19" s="144" t="s">
        <v>10</v>
      </c>
      <c r="AD19" s="144" t="s">
        <v>7</v>
      </c>
      <c r="AE19" s="144" t="s">
        <v>11</v>
      </c>
      <c r="AF19" s="144" t="s">
        <v>3</v>
      </c>
      <c r="AG19" s="144" t="s">
        <v>1</v>
      </c>
      <c r="AH19" s="144" t="s">
        <v>12</v>
      </c>
      <c r="AI19" s="144" t="s">
        <v>8</v>
      </c>
      <c r="AJ19" s="144" t="s">
        <v>126</v>
      </c>
      <c r="AK19" s="144" t="s">
        <v>4</v>
      </c>
      <c r="AL19" s="144" t="s">
        <v>9</v>
      </c>
      <c r="AM19" s="144" t="s">
        <v>5</v>
      </c>
      <c r="AN19" s="144" t="s">
        <v>6</v>
      </c>
      <c r="AO19" s="144" t="s">
        <v>10</v>
      </c>
      <c r="AP19" s="144" t="s">
        <v>7</v>
      </c>
      <c r="AQ19" s="144" t="s">
        <v>11</v>
      </c>
      <c r="AR19" s="144" t="s">
        <v>3</v>
      </c>
      <c r="AS19" s="144" t="s">
        <v>1</v>
      </c>
      <c r="AT19" s="144" t="s">
        <v>12</v>
      </c>
      <c r="AU19" s="144" t="s">
        <v>8</v>
      </c>
      <c r="AV19" s="144" t="s">
        <v>126</v>
      </c>
      <c r="AW19" s="120" t="s">
        <v>4</v>
      </c>
      <c r="AX19" s="120" t="s">
        <v>9</v>
      </c>
      <c r="AY19" s="120" t="s">
        <v>5</v>
      </c>
      <c r="AZ19" s="120" t="s">
        <v>6</v>
      </c>
      <c r="BA19" s="120" t="s">
        <v>10</v>
      </c>
      <c r="BB19" s="120" t="s">
        <v>7</v>
      </c>
      <c r="BC19" s="120" t="s">
        <v>11</v>
      </c>
      <c r="BD19" s="120" t="s">
        <v>3</v>
      </c>
      <c r="BE19" s="120" t="s">
        <v>1</v>
      </c>
      <c r="BF19" s="120" t="s">
        <v>12</v>
      </c>
      <c r="BG19" s="135"/>
    </row>
    <row r="20" spans="1:59" customFormat="1" ht="14.4">
      <c r="A20" s="134"/>
      <c r="B20" s="116" t="s">
        <v>137</v>
      </c>
      <c r="C20" s="117" t="s">
        <v>17</v>
      </c>
      <c r="D20" s="145">
        <f t="shared" ref="D20:D21" si="0">SUM(E20:J20)</f>
        <v>1</v>
      </c>
      <c r="E20" s="107">
        <v>0.5</v>
      </c>
      <c r="F20" s="103">
        <v>0.5</v>
      </c>
      <c r="G20" s="103"/>
      <c r="H20" s="103"/>
      <c r="I20" s="103"/>
      <c r="J20" s="108"/>
      <c r="K20" s="105">
        <v>0.5</v>
      </c>
      <c r="L20" s="101"/>
      <c r="M20" s="101"/>
      <c r="N20" s="101">
        <v>0.5</v>
      </c>
      <c r="O20" s="101"/>
      <c r="P20" s="101"/>
      <c r="Q20" s="101"/>
      <c r="R20" s="101"/>
      <c r="S20" s="101"/>
      <c r="T20" s="102"/>
      <c r="U20" s="102"/>
      <c r="V20" s="102"/>
      <c r="W20" s="101"/>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35"/>
    </row>
    <row r="21" spans="1:59" customFormat="1" ht="14.4">
      <c r="A21" s="134"/>
      <c r="B21" s="96"/>
      <c r="C21" s="95" t="s">
        <v>18</v>
      </c>
      <c r="D21" s="146">
        <f t="shared" si="0"/>
        <v>2</v>
      </c>
      <c r="E21" s="109"/>
      <c r="F21" s="100"/>
      <c r="G21" s="100">
        <v>2</v>
      </c>
      <c r="H21" s="100"/>
      <c r="I21" s="100"/>
      <c r="J21" s="110"/>
      <c r="K21" s="105">
        <v>1</v>
      </c>
      <c r="L21" s="101">
        <v>1</v>
      </c>
      <c r="M21" s="101"/>
      <c r="N21" s="101"/>
      <c r="O21" s="101"/>
      <c r="P21" s="101"/>
      <c r="Q21" s="101"/>
      <c r="R21" s="101"/>
      <c r="S21" s="101"/>
      <c r="T21" s="102"/>
      <c r="U21" s="102"/>
      <c r="V21" s="102"/>
      <c r="W21" s="101"/>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35"/>
    </row>
    <row r="22" spans="1:59" customForma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9"/>
    </row>
    <row r="23" spans="1:59" customFormat="1" thickBot="1">
      <c r="A23" s="93"/>
    </row>
    <row r="24" spans="1:59" ht="13.95" customHeight="1" thickBot="1">
      <c r="A24" s="29"/>
      <c r="B24" s="189" t="s">
        <v>114</v>
      </c>
      <c r="C24" s="190"/>
      <c r="D24" s="191"/>
      <c r="E24" s="192" t="s">
        <v>115</v>
      </c>
      <c r="F24" s="193"/>
      <c r="G24" s="193"/>
      <c r="H24" s="193"/>
      <c r="I24" s="193"/>
      <c r="J24" s="194"/>
      <c r="K24" s="186">
        <v>2023</v>
      </c>
      <c r="L24" s="187"/>
      <c r="M24" s="187"/>
      <c r="N24" s="187"/>
      <c r="O24" s="187"/>
      <c r="P24" s="187"/>
      <c r="Q24" s="187"/>
      <c r="R24" s="187"/>
      <c r="S24" s="187"/>
      <c r="T24" s="187"/>
      <c r="U24" s="187"/>
      <c r="V24" s="188"/>
      <c r="W24" s="186">
        <v>2024</v>
      </c>
      <c r="X24" s="187"/>
      <c r="Y24" s="187"/>
      <c r="Z24" s="187"/>
      <c r="AA24" s="187"/>
      <c r="AB24" s="187"/>
      <c r="AC24" s="187"/>
      <c r="AD24" s="187"/>
      <c r="AE24" s="187"/>
      <c r="AF24" s="187"/>
      <c r="AG24" s="187"/>
      <c r="AH24" s="188"/>
      <c r="AI24" s="186">
        <f>$K$24+2</f>
        <v>2025</v>
      </c>
      <c r="AJ24" s="187"/>
      <c r="AK24" s="187"/>
      <c r="AL24" s="187"/>
      <c r="AM24" s="187"/>
      <c r="AN24" s="187"/>
      <c r="AO24" s="187"/>
      <c r="AP24" s="187"/>
      <c r="AQ24" s="187"/>
      <c r="AR24" s="187"/>
      <c r="AS24" s="187"/>
      <c r="AT24" s="188"/>
      <c r="AU24" s="186">
        <f>$K$24+3</f>
        <v>2026</v>
      </c>
      <c r="AV24" s="187"/>
      <c r="AW24" s="187"/>
      <c r="AX24" s="187"/>
      <c r="AY24" s="187"/>
      <c r="AZ24" s="187"/>
      <c r="BA24" s="187"/>
      <c r="BB24" s="187"/>
      <c r="BC24" s="187"/>
      <c r="BD24" s="187"/>
      <c r="BE24" s="187"/>
      <c r="BF24" s="188"/>
    </row>
    <row r="25" spans="1:59" ht="18.600000000000001" thickBot="1">
      <c r="A25" s="29"/>
      <c r="B25" s="128" t="s">
        <v>116</v>
      </c>
      <c r="C25" s="129" t="s">
        <v>117</v>
      </c>
      <c r="D25" s="119" t="s">
        <v>118</v>
      </c>
      <c r="E25" s="130" t="s">
        <v>138</v>
      </c>
      <c r="F25" s="114" t="s">
        <v>139</v>
      </c>
      <c r="G25" s="114" t="s">
        <v>140</v>
      </c>
      <c r="H25" s="114" t="s">
        <v>122</v>
      </c>
      <c r="I25" s="114" t="s">
        <v>123</v>
      </c>
      <c r="J25" s="115" t="s">
        <v>124</v>
      </c>
      <c r="K25" s="121" t="s">
        <v>125</v>
      </c>
      <c r="L25" s="120" t="s">
        <v>126</v>
      </c>
      <c r="M25" s="120" t="s">
        <v>127</v>
      </c>
      <c r="N25" s="120" t="s">
        <v>128</v>
      </c>
      <c r="O25" s="120" t="s">
        <v>129</v>
      </c>
      <c r="P25" s="120" t="s">
        <v>130</v>
      </c>
      <c r="Q25" s="120" t="s">
        <v>131</v>
      </c>
      <c r="R25" s="120" t="s">
        <v>132</v>
      </c>
      <c r="S25" s="120" t="s">
        <v>133</v>
      </c>
      <c r="T25" s="120" t="s">
        <v>134</v>
      </c>
      <c r="U25" s="120" t="s">
        <v>135</v>
      </c>
      <c r="V25" s="120" t="s">
        <v>136</v>
      </c>
      <c r="W25" s="120" t="s">
        <v>125</v>
      </c>
      <c r="X25" s="120" t="s">
        <v>126</v>
      </c>
      <c r="Y25" s="120" t="s">
        <v>4</v>
      </c>
      <c r="Z25" s="120" t="s">
        <v>9</v>
      </c>
      <c r="AA25" s="120" t="s">
        <v>5</v>
      </c>
      <c r="AB25" s="120" t="s">
        <v>6</v>
      </c>
      <c r="AC25" s="120" t="s">
        <v>10</v>
      </c>
      <c r="AD25" s="120" t="s">
        <v>7</v>
      </c>
      <c r="AE25" s="120" t="s">
        <v>11</v>
      </c>
      <c r="AF25" s="120" t="s">
        <v>3</v>
      </c>
      <c r="AG25" s="120" t="s">
        <v>1</v>
      </c>
      <c r="AH25" s="120" t="s">
        <v>12</v>
      </c>
      <c r="AI25" s="120" t="s">
        <v>8</v>
      </c>
      <c r="AJ25" s="120" t="s">
        <v>126</v>
      </c>
      <c r="AK25" s="120" t="s">
        <v>4</v>
      </c>
      <c r="AL25" s="120" t="s">
        <v>9</v>
      </c>
      <c r="AM25" s="120" t="s">
        <v>5</v>
      </c>
      <c r="AN25" s="120" t="s">
        <v>6</v>
      </c>
      <c r="AO25" s="120" t="s">
        <v>10</v>
      </c>
      <c r="AP25" s="120" t="s">
        <v>7</v>
      </c>
      <c r="AQ25" s="120" t="s">
        <v>11</v>
      </c>
      <c r="AR25" s="120" t="s">
        <v>3</v>
      </c>
      <c r="AS25" s="120" t="s">
        <v>1</v>
      </c>
      <c r="AT25" s="120" t="s">
        <v>12</v>
      </c>
      <c r="AU25" s="120" t="s">
        <v>8</v>
      </c>
      <c r="AV25" s="120" t="s">
        <v>126</v>
      </c>
      <c r="AW25" s="120" t="s">
        <v>4</v>
      </c>
      <c r="AX25" s="120" t="s">
        <v>9</v>
      </c>
      <c r="AY25" s="120" t="s">
        <v>5</v>
      </c>
      <c r="AZ25" s="120" t="s">
        <v>6</v>
      </c>
      <c r="BA25" s="120" t="s">
        <v>10</v>
      </c>
      <c r="BB25" s="120" t="s">
        <v>7</v>
      </c>
      <c r="BC25" s="120" t="s">
        <v>11</v>
      </c>
      <c r="BD25" s="120" t="s">
        <v>3</v>
      </c>
      <c r="BE25" s="120" t="s">
        <v>1</v>
      </c>
      <c r="BF25" s="120" t="s">
        <v>12</v>
      </c>
    </row>
    <row r="26" spans="1:59" ht="13.5" customHeight="1">
      <c r="A26" s="29"/>
      <c r="B26" s="116"/>
      <c r="C26" s="117"/>
      <c r="D26" s="118">
        <f t="shared" ref="D26:D69" si="1">SUM(E26:J26)</f>
        <v>0</v>
      </c>
      <c r="E26" s="107"/>
      <c r="F26" s="103"/>
      <c r="G26" s="103"/>
      <c r="H26" s="103"/>
      <c r="I26" s="103"/>
      <c r="J26" s="108"/>
      <c r="K26" s="105"/>
      <c r="L26" s="101"/>
      <c r="M26" s="101"/>
      <c r="N26" s="101"/>
      <c r="O26" s="101"/>
      <c r="P26" s="101"/>
      <c r="Q26" s="101"/>
      <c r="R26" s="101"/>
      <c r="S26" s="101"/>
      <c r="T26" s="102"/>
      <c r="U26" s="102"/>
      <c r="V26" s="102"/>
      <c r="W26" s="101"/>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9" ht="13.5" customHeight="1">
      <c r="A27" s="29"/>
      <c r="B27" s="96"/>
      <c r="C27" s="95"/>
      <c r="D27" s="104">
        <f t="shared" si="1"/>
        <v>0</v>
      </c>
      <c r="E27" s="109"/>
      <c r="F27" s="100"/>
      <c r="G27" s="100"/>
      <c r="H27" s="100"/>
      <c r="I27" s="100"/>
      <c r="J27" s="110"/>
      <c r="K27" s="105"/>
      <c r="L27" s="101"/>
      <c r="M27" s="101"/>
      <c r="N27" s="101"/>
      <c r="O27" s="101"/>
      <c r="P27" s="101"/>
      <c r="Q27" s="101"/>
      <c r="R27" s="101"/>
      <c r="S27" s="101"/>
      <c r="T27" s="102"/>
      <c r="U27" s="102"/>
      <c r="V27" s="102"/>
      <c r="W27" s="101"/>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9" ht="13.5" customHeight="1">
      <c r="A28" s="29"/>
      <c r="B28" s="96"/>
      <c r="C28" s="95"/>
      <c r="D28" s="104">
        <f t="shared" si="1"/>
        <v>0</v>
      </c>
      <c r="E28" s="109"/>
      <c r="F28" s="100"/>
      <c r="G28" s="100"/>
      <c r="H28" s="100"/>
      <c r="I28" s="100"/>
      <c r="J28" s="110"/>
      <c r="K28" s="105"/>
      <c r="L28" s="101"/>
      <c r="M28" s="101"/>
      <c r="N28" s="101"/>
      <c r="O28" s="101"/>
      <c r="P28" s="101"/>
      <c r="Q28" s="101"/>
      <c r="R28" s="101"/>
      <c r="S28" s="101"/>
      <c r="T28" s="102"/>
      <c r="U28" s="102"/>
      <c r="V28" s="102"/>
      <c r="W28" s="101"/>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row>
    <row r="29" spans="1:59" ht="13.5" customHeight="1">
      <c r="A29" s="29"/>
      <c r="B29" s="96"/>
      <c r="C29" s="95"/>
      <c r="D29" s="104">
        <f t="shared" si="1"/>
        <v>0</v>
      </c>
      <c r="E29" s="109"/>
      <c r="F29" s="100"/>
      <c r="G29" s="100"/>
      <c r="H29" s="100"/>
      <c r="I29" s="100"/>
      <c r="J29" s="110"/>
      <c r="K29" s="105"/>
      <c r="L29" s="101"/>
      <c r="M29" s="101"/>
      <c r="N29" s="101"/>
      <c r="O29" s="101"/>
      <c r="P29" s="101"/>
      <c r="Q29" s="101"/>
      <c r="R29" s="101"/>
      <c r="S29" s="101"/>
      <c r="T29" s="102"/>
      <c r="U29" s="102"/>
      <c r="V29" s="102"/>
      <c r="W29" s="101"/>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row>
    <row r="30" spans="1:59" ht="13.5" customHeight="1">
      <c r="A30" s="29"/>
      <c r="B30" s="97"/>
      <c r="C30" s="95"/>
      <c r="D30" s="104">
        <f t="shared" si="1"/>
        <v>0</v>
      </c>
      <c r="E30" s="109"/>
      <c r="F30" s="100"/>
      <c r="G30" s="100"/>
      <c r="H30" s="100"/>
      <c r="I30" s="100"/>
      <c r="J30" s="110"/>
      <c r="K30" s="105"/>
      <c r="L30" s="101"/>
      <c r="M30" s="101"/>
      <c r="N30" s="101"/>
      <c r="O30" s="101"/>
      <c r="P30" s="101"/>
      <c r="Q30" s="101"/>
      <c r="R30" s="101"/>
      <c r="S30" s="101"/>
      <c r="T30" s="102"/>
      <c r="U30" s="102"/>
      <c r="V30" s="102"/>
      <c r="W30" s="101"/>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row>
    <row r="31" spans="1:59" ht="13.5" customHeight="1">
      <c r="A31" s="29"/>
      <c r="B31" s="98"/>
      <c r="C31" s="95"/>
      <c r="D31" s="104">
        <f t="shared" si="1"/>
        <v>0</v>
      </c>
      <c r="E31" s="109"/>
      <c r="F31" s="100"/>
      <c r="G31" s="100"/>
      <c r="H31" s="100"/>
      <c r="I31" s="100"/>
      <c r="J31" s="110"/>
      <c r="K31" s="105"/>
      <c r="L31" s="101"/>
      <c r="M31" s="101"/>
      <c r="N31" s="101"/>
      <c r="O31" s="101"/>
      <c r="P31" s="101"/>
      <c r="Q31" s="101"/>
      <c r="R31" s="101"/>
      <c r="S31" s="101"/>
      <c r="T31" s="101"/>
      <c r="U31" s="101"/>
      <c r="V31" s="101"/>
      <c r="W31" s="101"/>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row>
    <row r="32" spans="1:59" ht="13.5" customHeight="1">
      <c r="A32" s="29"/>
      <c r="B32" s="97"/>
      <c r="C32" s="95"/>
      <c r="D32" s="104">
        <f t="shared" si="1"/>
        <v>0</v>
      </c>
      <c r="E32" s="109"/>
      <c r="F32" s="100"/>
      <c r="G32" s="100"/>
      <c r="H32" s="100"/>
      <c r="I32" s="100"/>
      <c r="J32" s="110"/>
      <c r="K32" s="105"/>
      <c r="L32" s="101"/>
      <c r="M32" s="101"/>
      <c r="N32" s="101"/>
      <c r="O32" s="101"/>
      <c r="P32" s="101"/>
      <c r="Q32" s="101"/>
      <c r="R32" s="101"/>
      <c r="S32" s="101"/>
      <c r="T32" s="101"/>
      <c r="U32" s="101"/>
      <c r="V32" s="101"/>
      <c r="W32" s="101"/>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row>
    <row r="33" spans="1:58" ht="13.5" customHeight="1">
      <c r="A33" s="29"/>
      <c r="B33" s="94"/>
      <c r="C33" s="95"/>
      <c r="D33" s="104">
        <f t="shared" si="1"/>
        <v>0</v>
      </c>
      <c r="E33" s="109"/>
      <c r="F33" s="100"/>
      <c r="G33" s="100"/>
      <c r="H33" s="100"/>
      <c r="I33" s="100"/>
      <c r="J33" s="110"/>
      <c r="K33" s="105"/>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row>
    <row r="34" spans="1:58" ht="13.5" customHeight="1">
      <c r="A34" s="29"/>
      <c r="B34" s="96"/>
      <c r="C34" s="95"/>
      <c r="D34" s="104">
        <f t="shared" si="1"/>
        <v>0</v>
      </c>
      <c r="E34" s="109"/>
      <c r="F34" s="100"/>
      <c r="G34" s="100"/>
      <c r="H34" s="100"/>
      <c r="I34" s="100"/>
      <c r="J34" s="110"/>
      <c r="K34" s="105"/>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row>
    <row r="35" spans="1:58" ht="13.5" customHeight="1">
      <c r="A35" s="29"/>
      <c r="B35" s="99"/>
      <c r="C35" s="95"/>
      <c r="D35" s="104">
        <f t="shared" si="1"/>
        <v>0</v>
      </c>
      <c r="E35" s="109"/>
      <c r="F35" s="100"/>
      <c r="G35" s="100"/>
      <c r="H35" s="100"/>
      <c r="I35" s="100"/>
      <c r="J35" s="110"/>
      <c r="K35" s="105"/>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row>
    <row r="36" spans="1:58" ht="13.5" customHeight="1">
      <c r="A36" s="29"/>
      <c r="B36" s="99"/>
      <c r="C36" s="95"/>
      <c r="D36" s="104">
        <f t="shared" si="1"/>
        <v>0</v>
      </c>
      <c r="E36" s="109"/>
      <c r="F36" s="100"/>
      <c r="G36" s="100"/>
      <c r="H36" s="100"/>
      <c r="I36" s="100"/>
      <c r="J36" s="110"/>
      <c r="K36" s="105"/>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row>
    <row r="37" spans="1:58" ht="13.5" customHeight="1">
      <c r="A37" s="29"/>
      <c r="B37" s="99"/>
      <c r="C37" s="95"/>
      <c r="D37" s="104">
        <f t="shared" si="1"/>
        <v>0</v>
      </c>
      <c r="E37" s="109"/>
      <c r="F37" s="100"/>
      <c r="G37" s="100"/>
      <c r="H37" s="100"/>
      <c r="I37" s="100"/>
      <c r="J37" s="110"/>
      <c r="K37" s="105"/>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row>
    <row r="38" spans="1:58" ht="13.5" customHeight="1">
      <c r="A38" s="29"/>
      <c r="B38" s="96"/>
      <c r="C38" s="95"/>
      <c r="D38" s="104">
        <f t="shared" si="1"/>
        <v>0</v>
      </c>
      <c r="E38" s="109"/>
      <c r="F38" s="100"/>
      <c r="G38" s="100"/>
      <c r="H38" s="100"/>
      <c r="I38" s="100"/>
      <c r="J38" s="110"/>
      <c r="K38" s="105"/>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row>
    <row r="39" spans="1:58" ht="13.5" customHeight="1">
      <c r="A39" s="29"/>
      <c r="B39" s="99"/>
      <c r="C39" s="95"/>
      <c r="D39" s="104">
        <f t="shared" si="1"/>
        <v>0</v>
      </c>
      <c r="E39" s="109"/>
      <c r="F39" s="100"/>
      <c r="G39" s="100"/>
      <c r="H39" s="100"/>
      <c r="I39" s="100"/>
      <c r="J39" s="110"/>
      <c r="K39" s="105"/>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row>
    <row r="40" spans="1:58" ht="13.5" customHeight="1">
      <c r="A40" s="29"/>
      <c r="B40" s="99"/>
      <c r="C40" s="95"/>
      <c r="D40" s="104">
        <f t="shared" si="1"/>
        <v>0</v>
      </c>
      <c r="E40" s="109"/>
      <c r="F40" s="100"/>
      <c r="G40" s="100"/>
      <c r="H40" s="100"/>
      <c r="I40" s="100"/>
      <c r="J40" s="110"/>
      <c r="K40" s="105"/>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row>
    <row r="41" spans="1:58" ht="13.5" customHeight="1">
      <c r="A41" s="29"/>
      <c r="B41" s="96"/>
      <c r="C41" s="95"/>
      <c r="D41" s="104">
        <f t="shared" si="1"/>
        <v>0</v>
      </c>
      <c r="E41" s="109"/>
      <c r="F41" s="100"/>
      <c r="G41" s="100"/>
      <c r="H41" s="100"/>
      <c r="I41" s="100"/>
      <c r="J41" s="110"/>
      <c r="K41" s="105"/>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row>
    <row r="42" spans="1:58" ht="13.5" customHeight="1">
      <c r="A42" s="29"/>
      <c r="B42" s="99"/>
      <c r="C42" s="95"/>
      <c r="D42" s="104">
        <f t="shared" si="1"/>
        <v>0</v>
      </c>
      <c r="E42" s="109"/>
      <c r="F42" s="100"/>
      <c r="G42" s="100"/>
      <c r="H42" s="100"/>
      <c r="I42" s="100"/>
      <c r="J42" s="110"/>
      <c r="K42" s="105"/>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row>
    <row r="43" spans="1:58" ht="13.5" customHeight="1">
      <c r="A43" s="29"/>
      <c r="B43" s="99"/>
      <c r="C43" s="95"/>
      <c r="D43" s="104">
        <f t="shared" si="1"/>
        <v>0</v>
      </c>
      <c r="E43" s="109"/>
      <c r="F43" s="100"/>
      <c r="G43" s="100"/>
      <c r="H43" s="100"/>
      <c r="I43" s="100"/>
      <c r="J43" s="110"/>
      <c r="K43" s="105"/>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row>
    <row r="44" spans="1:58" ht="13.5" customHeight="1">
      <c r="A44" s="29"/>
      <c r="B44" s="99"/>
      <c r="C44" s="95"/>
      <c r="D44" s="104">
        <f t="shared" si="1"/>
        <v>0</v>
      </c>
      <c r="E44" s="109"/>
      <c r="F44" s="100"/>
      <c r="G44" s="100"/>
      <c r="H44" s="100"/>
      <c r="I44" s="100"/>
      <c r="J44" s="110"/>
      <c r="K44" s="105"/>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row>
    <row r="45" spans="1:58" ht="13.5" customHeight="1">
      <c r="A45" s="29"/>
      <c r="B45" s="99"/>
      <c r="C45" s="95"/>
      <c r="D45" s="104">
        <f t="shared" si="1"/>
        <v>0</v>
      </c>
      <c r="E45" s="109"/>
      <c r="F45" s="100"/>
      <c r="G45" s="100"/>
      <c r="H45" s="100"/>
      <c r="I45" s="100"/>
      <c r="J45" s="110"/>
      <c r="K45" s="105"/>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row>
    <row r="46" spans="1:58" ht="13.5" customHeight="1">
      <c r="A46" s="29"/>
      <c r="B46" s="99"/>
      <c r="C46" s="95"/>
      <c r="D46" s="104">
        <f t="shared" si="1"/>
        <v>0</v>
      </c>
      <c r="E46" s="109"/>
      <c r="F46" s="100"/>
      <c r="G46" s="100"/>
      <c r="H46" s="100"/>
      <c r="I46" s="100"/>
      <c r="J46" s="110"/>
      <c r="K46" s="105"/>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row>
    <row r="47" spans="1:58" ht="13.5" customHeight="1">
      <c r="A47" s="29"/>
      <c r="B47" s="96"/>
      <c r="C47" s="95"/>
      <c r="D47" s="104">
        <f t="shared" si="1"/>
        <v>0</v>
      </c>
      <c r="E47" s="109"/>
      <c r="F47" s="100"/>
      <c r="G47" s="100"/>
      <c r="H47" s="100"/>
      <c r="I47" s="100"/>
      <c r="J47" s="110"/>
      <c r="K47" s="105"/>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row>
    <row r="48" spans="1:58" ht="13.5" customHeight="1">
      <c r="A48" s="29"/>
      <c r="B48" s="99"/>
      <c r="C48" s="95"/>
      <c r="D48" s="104">
        <f t="shared" si="1"/>
        <v>0</v>
      </c>
      <c r="E48" s="109"/>
      <c r="F48" s="100"/>
      <c r="G48" s="100"/>
      <c r="H48" s="100"/>
      <c r="I48" s="100"/>
      <c r="J48" s="110"/>
      <c r="K48" s="105"/>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row>
    <row r="49" spans="1:58" ht="13.5" customHeight="1">
      <c r="A49" s="29"/>
      <c r="B49" s="99"/>
      <c r="C49" s="95"/>
      <c r="D49" s="104">
        <f t="shared" si="1"/>
        <v>0</v>
      </c>
      <c r="E49" s="109"/>
      <c r="F49" s="100"/>
      <c r="G49" s="100"/>
      <c r="H49" s="100"/>
      <c r="I49" s="100"/>
      <c r="J49" s="110"/>
      <c r="K49" s="105"/>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row>
    <row r="50" spans="1:58" ht="13.5" customHeight="1">
      <c r="A50" s="29"/>
      <c r="B50" s="99"/>
      <c r="C50" s="95"/>
      <c r="D50" s="104">
        <f t="shared" si="1"/>
        <v>0</v>
      </c>
      <c r="E50" s="109"/>
      <c r="F50" s="100"/>
      <c r="G50" s="100"/>
      <c r="H50" s="100"/>
      <c r="I50" s="100"/>
      <c r="J50" s="110"/>
      <c r="K50" s="105"/>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row>
    <row r="51" spans="1:58" ht="13.5" customHeight="1">
      <c r="A51" s="29"/>
      <c r="B51" s="99"/>
      <c r="C51" s="95"/>
      <c r="D51" s="104">
        <f t="shared" si="1"/>
        <v>0</v>
      </c>
      <c r="E51" s="109"/>
      <c r="F51" s="100"/>
      <c r="G51" s="100"/>
      <c r="H51" s="100"/>
      <c r="I51" s="100"/>
      <c r="J51" s="110"/>
      <c r="K51" s="105"/>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row>
    <row r="52" spans="1:58" ht="13.5" customHeight="1">
      <c r="A52" s="29"/>
      <c r="B52" s="99"/>
      <c r="C52" s="95"/>
      <c r="D52" s="104">
        <f t="shared" si="1"/>
        <v>0</v>
      </c>
      <c r="E52" s="109"/>
      <c r="F52" s="100"/>
      <c r="G52" s="100"/>
      <c r="H52" s="100"/>
      <c r="I52" s="100"/>
      <c r="J52" s="110"/>
      <c r="K52" s="105"/>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row>
    <row r="53" spans="1:58" ht="13.5" customHeight="1">
      <c r="A53" s="29"/>
      <c r="B53" s="99"/>
      <c r="C53" s="95"/>
      <c r="D53" s="104">
        <f t="shared" si="1"/>
        <v>0</v>
      </c>
      <c r="E53" s="109"/>
      <c r="F53" s="100"/>
      <c r="G53" s="100"/>
      <c r="H53" s="100"/>
      <c r="I53" s="100"/>
      <c r="J53" s="110"/>
      <c r="K53" s="105"/>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row>
    <row r="54" spans="1:58" ht="13.5" customHeight="1">
      <c r="A54" s="29"/>
      <c r="B54" s="99"/>
      <c r="C54" s="95"/>
      <c r="D54" s="104">
        <f t="shared" si="1"/>
        <v>0</v>
      </c>
      <c r="E54" s="109"/>
      <c r="F54" s="100"/>
      <c r="G54" s="100"/>
      <c r="H54" s="100"/>
      <c r="I54" s="100"/>
      <c r="J54" s="110"/>
      <c r="K54" s="105"/>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row>
    <row r="55" spans="1:58" ht="13.5" customHeight="1">
      <c r="A55" s="29"/>
      <c r="B55" s="99"/>
      <c r="C55" s="95"/>
      <c r="D55" s="104">
        <f t="shared" si="1"/>
        <v>0</v>
      </c>
      <c r="E55" s="109"/>
      <c r="F55" s="100"/>
      <c r="G55" s="100"/>
      <c r="H55" s="100"/>
      <c r="I55" s="100"/>
      <c r="J55" s="110"/>
      <c r="K55" s="105"/>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row>
    <row r="56" spans="1:58" ht="13.5" customHeight="1">
      <c r="A56" s="29"/>
      <c r="B56" s="99"/>
      <c r="C56" s="95"/>
      <c r="D56" s="104">
        <f t="shared" si="1"/>
        <v>0</v>
      </c>
      <c r="E56" s="109"/>
      <c r="F56" s="100"/>
      <c r="G56" s="100"/>
      <c r="H56" s="100"/>
      <c r="I56" s="100"/>
      <c r="J56" s="110"/>
      <c r="K56" s="105"/>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row>
    <row r="57" spans="1:58" ht="13.5" customHeight="1">
      <c r="A57" s="29"/>
      <c r="B57" s="99"/>
      <c r="C57" s="95"/>
      <c r="D57" s="104">
        <f t="shared" si="1"/>
        <v>0</v>
      </c>
      <c r="E57" s="109"/>
      <c r="F57" s="100"/>
      <c r="G57" s="100"/>
      <c r="H57" s="100"/>
      <c r="I57" s="100"/>
      <c r="J57" s="110"/>
      <c r="K57" s="105"/>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row>
    <row r="58" spans="1:58" ht="13.5" customHeight="1">
      <c r="A58" s="29"/>
      <c r="B58" s="96"/>
      <c r="C58" s="95"/>
      <c r="D58" s="104">
        <f t="shared" si="1"/>
        <v>0</v>
      </c>
      <c r="E58" s="109"/>
      <c r="F58" s="100"/>
      <c r="G58" s="100"/>
      <c r="H58" s="100"/>
      <c r="I58" s="100"/>
      <c r="J58" s="110"/>
      <c r="K58" s="105"/>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row>
    <row r="59" spans="1:58" ht="13.5" customHeight="1">
      <c r="A59" s="29"/>
      <c r="B59" s="99"/>
      <c r="C59" s="95"/>
      <c r="D59" s="104">
        <f t="shared" si="1"/>
        <v>0</v>
      </c>
      <c r="E59" s="109"/>
      <c r="F59" s="100"/>
      <c r="G59" s="100"/>
      <c r="H59" s="100"/>
      <c r="I59" s="100"/>
      <c r="J59" s="110"/>
      <c r="K59" s="105"/>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row>
    <row r="60" spans="1:58" ht="13.5" customHeight="1">
      <c r="A60" s="29"/>
      <c r="B60" s="99"/>
      <c r="C60" s="95"/>
      <c r="D60" s="104">
        <f t="shared" si="1"/>
        <v>0</v>
      </c>
      <c r="E60" s="109"/>
      <c r="F60" s="100"/>
      <c r="G60" s="100"/>
      <c r="H60" s="100"/>
      <c r="I60" s="100"/>
      <c r="J60" s="110"/>
      <c r="K60" s="105"/>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row>
    <row r="61" spans="1:58" ht="13.5" customHeight="1">
      <c r="A61" s="29"/>
      <c r="B61" s="99"/>
      <c r="C61" s="95"/>
      <c r="D61" s="104">
        <f t="shared" si="1"/>
        <v>0</v>
      </c>
      <c r="E61" s="109"/>
      <c r="F61" s="100"/>
      <c r="G61" s="100"/>
      <c r="H61" s="100"/>
      <c r="I61" s="100"/>
      <c r="J61" s="110"/>
      <c r="K61" s="105"/>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row>
    <row r="62" spans="1:58" ht="13.5" customHeight="1">
      <c r="A62" s="29"/>
      <c r="B62" s="99"/>
      <c r="C62" s="95"/>
      <c r="D62" s="104">
        <f t="shared" si="1"/>
        <v>0</v>
      </c>
      <c r="E62" s="109"/>
      <c r="F62" s="100"/>
      <c r="G62" s="100"/>
      <c r="H62" s="100"/>
      <c r="I62" s="100"/>
      <c r="J62" s="110"/>
      <c r="K62" s="105"/>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row>
    <row r="63" spans="1:58" ht="13.5" customHeight="1">
      <c r="A63" s="29"/>
      <c r="B63" s="96"/>
      <c r="C63" s="95"/>
      <c r="D63" s="104">
        <f t="shared" si="1"/>
        <v>0</v>
      </c>
      <c r="E63" s="109"/>
      <c r="F63" s="100"/>
      <c r="G63" s="100"/>
      <c r="H63" s="100"/>
      <c r="I63" s="100"/>
      <c r="J63" s="110"/>
      <c r="K63" s="105"/>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row>
    <row r="64" spans="1:58" ht="13.5" customHeight="1">
      <c r="A64" s="29"/>
      <c r="B64" s="96"/>
      <c r="C64" s="95"/>
      <c r="D64" s="104">
        <f t="shared" si="1"/>
        <v>0</v>
      </c>
      <c r="E64" s="109"/>
      <c r="F64" s="100"/>
      <c r="G64" s="100"/>
      <c r="H64" s="100"/>
      <c r="I64" s="100"/>
      <c r="J64" s="110"/>
      <c r="K64" s="105"/>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1"/>
      <c r="AW64" s="101"/>
      <c r="AX64" s="101"/>
      <c r="AY64" s="101"/>
      <c r="AZ64" s="101"/>
      <c r="BA64" s="101"/>
      <c r="BB64" s="101"/>
      <c r="BC64" s="101"/>
      <c r="BD64" s="101"/>
      <c r="BE64" s="101"/>
      <c r="BF64" s="101"/>
    </row>
    <row r="65" spans="1:58" ht="13.5" customHeight="1">
      <c r="A65" s="29"/>
      <c r="B65" s="96"/>
      <c r="C65" s="95"/>
      <c r="D65" s="104">
        <f t="shared" si="1"/>
        <v>0</v>
      </c>
      <c r="E65" s="109"/>
      <c r="F65" s="100"/>
      <c r="G65" s="100"/>
      <c r="H65" s="100"/>
      <c r="I65" s="100"/>
      <c r="J65" s="110"/>
      <c r="K65" s="105"/>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1"/>
      <c r="AZ65" s="101"/>
      <c r="BA65" s="101"/>
      <c r="BB65" s="101"/>
      <c r="BC65" s="101"/>
      <c r="BD65" s="101"/>
      <c r="BE65" s="101"/>
      <c r="BF65" s="101"/>
    </row>
    <row r="66" spans="1:58" ht="13.5" customHeight="1">
      <c r="A66" s="29"/>
      <c r="B66" s="94"/>
      <c r="C66" s="95"/>
      <c r="D66" s="104">
        <f t="shared" si="1"/>
        <v>0</v>
      </c>
      <c r="E66" s="109"/>
      <c r="F66" s="100"/>
      <c r="G66" s="100"/>
      <c r="H66" s="100"/>
      <c r="I66" s="100"/>
      <c r="J66" s="110"/>
      <c r="K66" s="105"/>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row>
    <row r="67" spans="1:58" ht="13.5" customHeight="1">
      <c r="A67" s="29"/>
      <c r="B67" s="94"/>
      <c r="C67" s="95"/>
      <c r="D67" s="104">
        <f t="shared" si="1"/>
        <v>0</v>
      </c>
      <c r="E67" s="109"/>
      <c r="F67" s="100"/>
      <c r="G67" s="100"/>
      <c r="H67" s="100"/>
      <c r="I67" s="100"/>
      <c r="J67" s="110"/>
      <c r="K67" s="106"/>
      <c r="L67" s="102"/>
      <c r="M67" s="102"/>
      <c r="N67" s="102"/>
      <c r="O67" s="102"/>
      <c r="P67" s="102"/>
      <c r="Q67" s="102"/>
      <c r="R67" s="102"/>
      <c r="S67" s="102"/>
      <c r="T67" s="102"/>
      <c r="U67" s="102"/>
      <c r="V67" s="102"/>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row>
    <row r="68" spans="1:58" ht="13.5" customHeight="1">
      <c r="A68" s="29"/>
      <c r="B68" s="94"/>
      <c r="C68" s="95"/>
      <c r="D68" s="104">
        <f t="shared" si="1"/>
        <v>0</v>
      </c>
      <c r="E68" s="109"/>
      <c r="F68" s="100"/>
      <c r="G68" s="100"/>
      <c r="H68" s="100"/>
      <c r="I68" s="100"/>
      <c r="J68" s="110"/>
      <c r="K68" s="106"/>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row>
    <row r="69" spans="1:58" ht="13.5" customHeight="1" thickBot="1">
      <c r="A69" s="29"/>
      <c r="B69" s="32"/>
      <c r="C69" s="62">
        <f>SUM(D69:D69)</f>
        <v>0</v>
      </c>
      <c r="D69" s="104">
        <f t="shared" si="1"/>
        <v>0</v>
      </c>
      <c r="E69" s="111">
        <f t="shared" ref="E69:J69" si="2">SUM(E26:E68)</f>
        <v>0</v>
      </c>
      <c r="F69" s="112">
        <f t="shared" si="2"/>
        <v>0</v>
      </c>
      <c r="G69" s="112">
        <f t="shared" si="2"/>
        <v>0</v>
      </c>
      <c r="H69" s="112">
        <f t="shared" si="2"/>
        <v>0</v>
      </c>
      <c r="I69" s="112">
        <f t="shared" si="2"/>
        <v>0</v>
      </c>
      <c r="J69" s="113">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8"/>
  <sheetViews>
    <sheetView zoomScale="90" zoomScaleNormal="90" workbookViewId="0">
      <selection sqref="A1:XFD1048576"/>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19</v>
      </c>
    </row>
    <row r="2" spans="1:4" ht="9.6" customHeight="1">
      <c r="A2" s="11"/>
    </row>
    <row r="3" spans="1:4" ht="18">
      <c r="A3" s="11" t="str">
        <f>'Profielen (minimale eisen)'!A2</f>
        <v>LOT 21 :</v>
      </c>
      <c r="B3" s="11" t="str">
        <f>'Profielen (minimale eisen)'!B2</f>
        <v>M3-Human Resource Management (HRM)</v>
      </c>
    </row>
    <row r="4" spans="1:4" ht="9" customHeight="1" thickBot="1">
      <c r="A4" s="11"/>
      <c r="B4" s="11"/>
    </row>
    <row r="5" spans="1:4" ht="15" thickBot="1">
      <c r="A5" s="10" t="s">
        <v>68</v>
      </c>
      <c r="C5" s="163">
        <f>'Crit. 2.A. Planning &amp; Capacity'!C5</f>
        <v>0</v>
      </c>
      <c r="D5" s="164"/>
    </row>
    <row r="6" spans="1:4" ht="9" customHeight="1"/>
    <row r="7" spans="1:4" ht="15.6">
      <c r="A7" s="55" t="s">
        <v>141</v>
      </c>
      <c r="B7" s="56"/>
      <c r="C7" s="56"/>
      <c r="D7" s="56"/>
    </row>
    <row r="8" spans="1:4" ht="9" customHeight="1"/>
    <row r="9" spans="1:4" ht="15.6">
      <c r="A9" s="53" t="s">
        <v>45</v>
      </c>
    </row>
    <row r="10" spans="1:4" ht="15.6">
      <c r="A10" s="58" t="s">
        <v>142</v>
      </c>
    </row>
    <row r="11" spans="1:4">
      <c r="A11" s="122" t="s">
        <v>143</v>
      </c>
    </row>
    <row r="12" spans="1:4">
      <c r="A12" s="122" t="s">
        <v>144</v>
      </c>
    </row>
    <row r="13" spans="1:4" ht="15.6">
      <c r="A13" s="59" t="s">
        <v>145</v>
      </c>
      <c r="B13" s="60"/>
      <c r="C13" s="60"/>
      <c r="D13" s="60"/>
    </row>
    <row r="14" spans="1:4">
      <c r="A14" s="185" t="s">
        <v>146</v>
      </c>
      <c r="B14" s="185"/>
      <c r="C14" s="185"/>
      <c r="D14" s="185"/>
    </row>
    <row r="15" spans="1:4">
      <c r="A15" s="37" t="s">
        <v>147</v>
      </c>
    </row>
    <row r="16" spans="1:4">
      <c r="A16" s="37" t="s">
        <v>148</v>
      </c>
    </row>
    <row r="17" spans="1:4">
      <c r="B17" s="84"/>
      <c r="C17" s="84"/>
      <c r="D17" s="84"/>
    </row>
    <row r="18" spans="1:4">
      <c r="A18" s="84" t="s">
        <v>149</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90" zoomScaleNormal="90" workbookViewId="0">
      <selection activeCell="B3" sqref="B3"/>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19</v>
      </c>
    </row>
    <row r="2" spans="1:4" ht="9.6" customHeight="1">
      <c r="A2" s="11"/>
    </row>
    <row r="3" spans="1:4" ht="18">
      <c r="A3" s="11" t="str">
        <f>'Profielen (minimale eisen)'!A2</f>
        <v>LOT 21 :</v>
      </c>
      <c r="B3" s="11" t="str">
        <f>'Profielen (minimale eisen)'!B2</f>
        <v>M3-Human Resource Management (HRM)</v>
      </c>
    </row>
    <row r="4" spans="1:4" ht="9" customHeight="1" thickBot="1">
      <c r="A4" s="11"/>
      <c r="B4" s="11"/>
    </row>
    <row r="5" spans="1:4" ht="15" thickBot="1">
      <c r="A5" s="10" t="s">
        <v>68</v>
      </c>
      <c r="C5" s="163">
        <f>'Crit. 2.A. Planning &amp; Capacity'!C5</f>
        <v>0</v>
      </c>
      <c r="D5" s="164"/>
    </row>
    <row r="6" spans="1:4" ht="9" customHeight="1"/>
    <row r="7" spans="1:4" ht="15.6">
      <c r="A7" s="55" t="s">
        <v>150</v>
      </c>
      <c r="B7" s="56"/>
      <c r="C7" s="56"/>
      <c r="D7" s="56"/>
    </row>
    <row r="8" spans="1:4" ht="9" customHeight="1"/>
    <row r="9" spans="1:4" ht="15.6">
      <c r="A9" s="53" t="s">
        <v>45</v>
      </c>
    </row>
    <row r="10" spans="1:4" ht="15.6">
      <c r="A10" s="58" t="s">
        <v>142</v>
      </c>
    </row>
    <row r="11" spans="1:4">
      <c r="A11" s="122" t="s">
        <v>143</v>
      </c>
    </row>
    <row r="12" spans="1:4">
      <c r="A12" s="122" t="s">
        <v>144</v>
      </c>
    </row>
    <row r="13" spans="1:4" ht="15.6">
      <c r="A13" s="59" t="s">
        <v>145</v>
      </c>
      <c r="B13" s="60"/>
      <c r="C13" s="60"/>
      <c r="D13" s="60"/>
    </row>
    <row r="14" spans="1:4">
      <c r="A14" s="185" t="s">
        <v>151</v>
      </c>
      <c r="B14" s="185"/>
      <c r="C14" s="185"/>
      <c r="D14" s="185"/>
    </row>
    <row r="15" spans="1:4">
      <c r="A15" s="37"/>
      <c r="B15" s="84"/>
      <c r="C15" s="84"/>
      <c r="D15" s="84"/>
    </row>
    <row r="16" spans="1:4">
      <c r="A16" s="84" t="s">
        <v>149</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ED0E4-207C-4562-BA8E-C4907936A47A}">
  <ds:schemaRefs>
    <ds:schemaRef ds:uri="http://schemas.microsoft.com/office/2006/documentManagement/types"/>
    <ds:schemaRef ds:uri="http://schemas.microsoft.com/office/2006/metadata/properties"/>
    <ds:schemaRef ds:uri="http://purl.org/dc/dcmitype/"/>
    <ds:schemaRef ds:uri="5adddd6a-6079-4cd4-852e-629de52041d0"/>
    <ds:schemaRef ds:uri="http://schemas.openxmlformats.org/package/2006/metadata/core-properties"/>
    <ds:schemaRef ds:uri="http://schemas.microsoft.com/office/infopath/2007/PartnerControls"/>
    <ds:schemaRef ds:uri="bd08d2d9-9168-4949-99ce-134a57f4f85d"/>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536D3879-29BB-48C1-9B65-F7D3142B314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AFSARIAN Taline</cp:lastModifiedBy>
  <dcterms:created xsi:type="dcterms:W3CDTF">2015-06-05T18:17:20Z</dcterms:created>
  <dcterms:modified xsi:type="dcterms:W3CDTF">2022-09-02T14:59:45Z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